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1365" windowWidth="12810" windowHeight="541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H19" i="1" l="1"/>
  <c r="I18" i="1"/>
  <c r="H18" i="1"/>
  <c r="Y12" i="1"/>
  <c r="T12" i="1"/>
  <c r="O11" i="1"/>
  <c r="L10" i="1"/>
  <c r="O10" i="1" s="1"/>
  <c r="L9" i="1"/>
  <c r="I9" i="1"/>
  <c r="I8" i="1"/>
  <c r="F8" i="1"/>
  <c r="Y13" i="1" l="1"/>
  <c r="X14" i="1"/>
  <c r="W14" i="1"/>
  <c r="S14" i="1"/>
  <c r="R14" i="1"/>
  <c r="T11" i="1" l="1"/>
  <c r="F14" i="1" l="1"/>
  <c r="G14" i="1"/>
  <c r="E18" i="1" s="1"/>
  <c r="H14" i="1"/>
  <c r="E19" i="1" s="1"/>
  <c r="I14" i="1"/>
  <c r="J14" i="1"/>
  <c r="F18" i="1" s="1"/>
  <c r="K14" i="1"/>
  <c r="F19" i="1" s="1"/>
  <c r="L14" i="1"/>
  <c r="M14" i="1"/>
  <c r="G18" i="1" s="1"/>
  <c r="N14" i="1"/>
  <c r="G19" i="1" s="1"/>
  <c r="O14" i="1"/>
  <c r="P14" i="1"/>
  <c r="Q14" i="1"/>
  <c r="T14" i="1"/>
  <c r="U14" i="1"/>
  <c r="V14" i="1"/>
  <c r="I19" i="1" s="1"/>
  <c r="Y14" i="1"/>
  <c r="E14" i="1"/>
  <c r="D19" i="1" s="1"/>
  <c r="D14" i="1"/>
  <c r="D18" i="1" s="1"/>
  <c r="J18" i="1" l="1"/>
  <c r="J19" i="1"/>
  <c r="C24" i="1" l="1"/>
</calcChain>
</file>

<file path=xl/sharedStrings.xml><?xml version="1.0" encoding="utf-8"?>
<sst xmlns="http://schemas.openxmlformats.org/spreadsheetml/2006/main" count="34" uniqueCount="15">
  <si>
    <t>Hanke käyttänyt yhteensä</t>
  </si>
  <si>
    <t>Palautettava summa</t>
  </si>
  <si>
    <t>Vanhentunut raha</t>
  </si>
  <si>
    <t>Kooste SADe-ohjelman määrärahojen käytöstä vuosina 2010-2015</t>
  </si>
  <si>
    <t>Yhteensä</t>
  </si>
  <si>
    <t>Hankkeelle myönnetty yhteensä</t>
  </si>
  <si>
    <t>Alla oleva taulukko kopioidaan saatteeseen (rivit 19-22, sarakkeet C-J)</t>
  </si>
  <si>
    <t>Tilivuosi</t>
  </si>
  <si>
    <t>Talousarviotili</t>
  </si>
  <si>
    <t>Myönnetty määräraha</t>
  </si>
  <si>
    <t>Toteuma</t>
  </si>
  <si>
    <t>Siirretty seuraavalle vuodelle/  jäljellä smr</t>
  </si>
  <si>
    <t>Myönnetty asiakas-käyttöönoton tuki</t>
  </si>
  <si>
    <t>Osallistumisympäristön palvelukokonaisuus</t>
  </si>
  <si>
    <t>Oikeusministeriö/ Laura Nurminen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</si>
</sst>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4" fontId="2" fillId="0" borderId="0" xfId="0" applyNumberFormat="1" applyFont="1" applyFill="1" applyBorder="1"/>
    <xf numFmtId="0" fontId="0" fillId="0" borderId="0" xfId="0" applyFill="1" applyBorder="1"/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5" fillId="0" borderId="0" xfId="0" applyFont="1" applyFill="1" applyBorder="1"/>
    <xf numFmtId="0" fontId="8" fillId="0" borderId="0" xfId="0" applyFont="1"/>
    <xf numFmtId="0" fontId="8" fillId="0" borderId="7" xfId="0" applyFont="1" applyBorder="1"/>
    <xf numFmtId="4" fontId="8" fillId="2" borderId="9" xfId="0" applyNumberFormat="1" applyFont="1" applyFill="1" applyBorder="1"/>
    <xf numFmtId="4" fontId="7" fillId="0" borderId="11" xfId="0" applyNumberFormat="1" applyFont="1" applyBorder="1"/>
    <xf numFmtId="0" fontId="7" fillId="0" borderId="1" xfId="0" applyFont="1" applyBorder="1"/>
    <xf numFmtId="4" fontId="7" fillId="0" borderId="12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4" fontId="7" fillId="0" borderId="4" xfId="0" applyNumberFormat="1" applyFont="1" applyBorder="1"/>
    <xf numFmtId="4" fontId="7" fillId="0" borderId="6" xfId="0" applyNumberFormat="1" applyFont="1" applyBorder="1"/>
    <xf numFmtId="4" fontId="7" fillId="0" borderId="8" xfId="0" applyNumberFormat="1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10" xfId="0" applyFont="1" applyBorder="1" applyAlignment="1">
      <alignment horizontal="center"/>
    </xf>
    <xf numFmtId="4" fontId="7" fillId="0" borderId="21" xfId="0" applyNumberFormat="1" applyFont="1" applyBorder="1"/>
    <xf numFmtId="4" fontId="7" fillId="0" borderId="22" xfId="0" applyNumberFormat="1" applyFont="1" applyBorder="1"/>
    <xf numFmtId="4" fontId="7" fillId="0" borderId="23" xfId="0" applyNumberFormat="1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4" fontId="7" fillId="0" borderId="9" xfId="0" applyNumberFormat="1" applyFont="1" applyBorder="1"/>
    <xf numFmtId="0" fontId="12" fillId="0" borderId="0" xfId="0" applyFont="1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3" fillId="0" borderId="7" xfId="0" applyFont="1" applyBorder="1"/>
    <xf numFmtId="0" fontId="13" fillId="0" borderId="16" xfId="0" applyFont="1" applyBorder="1"/>
    <xf numFmtId="0" fontId="14" fillId="0" borderId="2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4" fontId="0" fillId="0" borderId="24" xfId="0" applyNumberFormat="1" applyFont="1" applyBorder="1"/>
    <xf numFmtId="4" fontId="0" fillId="0" borderId="22" xfId="0" applyNumberFormat="1" applyFont="1" applyBorder="1"/>
    <xf numFmtId="4" fontId="0" fillId="0" borderId="26" xfId="0" applyNumberFormat="1" applyFont="1" applyBorder="1"/>
    <xf numFmtId="4" fontId="0" fillId="0" borderId="11" xfId="0" applyNumberFormat="1" applyFont="1" applyBorder="1"/>
    <xf numFmtId="4" fontId="0" fillId="0" borderId="25" xfId="0" applyNumberFormat="1" applyFont="1" applyBorder="1"/>
    <xf numFmtId="4" fontId="0" fillId="3" borderId="24" xfId="0" applyNumberFormat="1" applyFont="1" applyFill="1" applyBorder="1"/>
    <xf numFmtId="4" fontId="0" fillId="3" borderId="11" xfId="0" applyNumberFormat="1" applyFont="1" applyFill="1" applyBorder="1"/>
    <xf numFmtId="4" fontId="0" fillId="3" borderId="25" xfId="0" applyNumberFormat="1" applyFont="1" applyFill="1" applyBorder="1"/>
    <xf numFmtId="4" fontId="0" fillId="3" borderId="22" xfId="0" applyNumberFormat="1" applyFont="1" applyFill="1" applyBorder="1"/>
    <xf numFmtId="4" fontId="0" fillId="3" borderId="13" xfId="0" applyNumberFormat="1" applyFont="1" applyFill="1" applyBorder="1"/>
    <xf numFmtId="4" fontId="0" fillId="3" borderId="26" xfId="0" applyNumberFormat="1" applyFont="1" applyFill="1" applyBorder="1"/>
    <xf numFmtId="0" fontId="9" fillId="0" borderId="17" xfId="0" applyFont="1" applyBorder="1" applyAlignment="1">
      <alignment horizontal="left"/>
    </xf>
    <xf numFmtId="4" fontId="0" fillId="3" borderId="27" xfId="0" applyNumberFormat="1" applyFont="1" applyFill="1" applyBorder="1"/>
    <xf numFmtId="4" fontId="0" fillId="3" borderId="23" xfId="0" applyNumberFormat="1" applyFont="1" applyFill="1" applyBorder="1"/>
    <xf numFmtId="4" fontId="0" fillId="3" borderId="14" xfId="0" applyNumberFormat="1" applyFont="1" applyFill="1" applyBorder="1"/>
    <xf numFmtId="4" fontId="0" fillId="3" borderId="28" xfId="0" applyNumberFormat="1" applyFont="1" applyFill="1" applyBorder="1"/>
    <xf numFmtId="4" fontId="0" fillId="3" borderId="12" xfId="0" applyNumberFormat="1" applyFont="1" applyFill="1" applyBorder="1"/>
    <xf numFmtId="4" fontId="0" fillId="3" borderId="29" xfId="0" applyNumberFormat="1" applyFont="1" applyFill="1" applyBorder="1"/>
    <xf numFmtId="14" fontId="10" fillId="3" borderId="27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4" fontId="0" fillId="0" borderId="11" xfId="0" applyNumberFormat="1" applyFont="1" applyFill="1" applyBorder="1"/>
    <xf numFmtId="4" fontId="0" fillId="0" borderId="25" xfId="0" applyNumberFormat="1" applyFont="1" applyFill="1" applyBorder="1"/>
    <xf numFmtId="4" fontId="0" fillId="0" borderId="27" xfId="0" applyNumberFormat="1" applyFont="1" applyFill="1" applyBorder="1"/>
    <xf numFmtId="4" fontId="0" fillId="0" borderId="29" xfId="0" applyNumberFormat="1" applyFont="1" applyFill="1" applyBorder="1"/>
    <xf numFmtId="3" fontId="2" fillId="3" borderId="5" xfId="0" applyNumberFormat="1" applyFont="1" applyFill="1" applyBorder="1"/>
    <xf numFmtId="4" fontId="0" fillId="0" borderId="14" xfId="0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vertical="center" wrapText="1"/>
    </xf>
    <xf numFmtId="0" fontId="0" fillId="4" borderId="0" xfId="0" applyFill="1"/>
    <xf numFmtId="4" fontId="16" fillId="0" borderId="12" xfId="0" applyNumberFormat="1" applyFont="1" applyFill="1" applyBorder="1"/>
    <xf numFmtId="4" fontId="16" fillId="0" borderId="14" xfId="0" applyNumberFormat="1" applyFont="1" applyFill="1" applyBorder="1"/>
    <xf numFmtId="0" fontId="16" fillId="0" borderId="0" xfId="0" applyFont="1" applyBorder="1"/>
    <xf numFmtId="14" fontId="15" fillId="4" borderId="0" xfId="0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4"/>
  <sheetViews>
    <sheetView tabSelected="1" zoomScale="80" zoomScaleNormal="80" workbookViewId="0">
      <pane xSplit="3" topLeftCell="D1" activePane="topRight" state="frozen"/>
      <selection pane="topRight" activeCell="O2" sqref="O2"/>
    </sheetView>
  </sheetViews>
  <sheetFormatPr defaultRowHeight="15" x14ac:dyDescent="0.25"/>
  <cols>
    <col min="1" max="1" width="2.5703125" customWidth="1"/>
    <col min="2" max="2" width="0.85546875" customWidth="1"/>
    <col min="3" max="3" width="44.42578125" customWidth="1"/>
    <col min="4" max="4" width="14.28515625" customWidth="1"/>
    <col min="5" max="5" width="14.5703125" customWidth="1"/>
    <col min="6" max="25" width="15.42578125" customWidth="1"/>
    <col min="26" max="48" width="13.85546875" customWidth="1"/>
    <col min="49" max="50" width="13.7109375" customWidth="1"/>
  </cols>
  <sheetData>
    <row r="1" spans="1:50" x14ac:dyDescent="0.25">
      <c r="O1" s="81"/>
    </row>
    <row r="2" spans="1:50" ht="23.25" x14ac:dyDescent="0.35">
      <c r="C2" s="9" t="s">
        <v>3</v>
      </c>
      <c r="O2" s="82">
        <v>42502</v>
      </c>
    </row>
    <row r="3" spans="1:50" ht="18.75" x14ac:dyDescent="0.3">
      <c r="C3" s="31" t="s">
        <v>13</v>
      </c>
      <c r="O3" s="81"/>
    </row>
    <row r="4" spans="1:50" ht="18.75" x14ac:dyDescent="0.3">
      <c r="C4" s="31" t="s">
        <v>14</v>
      </c>
    </row>
    <row r="5" spans="1:50" ht="19.5" thickBot="1" x14ac:dyDescent="0.35">
      <c r="C5" s="31"/>
    </row>
    <row r="6" spans="1:50" ht="18" x14ac:dyDescent="0.25">
      <c r="C6" s="34" t="s">
        <v>7</v>
      </c>
      <c r="D6" s="83">
        <v>2010</v>
      </c>
      <c r="E6" s="84"/>
      <c r="F6" s="84"/>
      <c r="G6" s="83">
        <v>2011</v>
      </c>
      <c r="H6" s="84"/>
      <c r="I6" s="85"/>
      <c r="J6" s="84">
        <v>2012</v>
      </c>
      <c r="K6" s="84"/>
      <c r="L6" s="85"/>
      <c r="M6" s="83">
        <v>2013</v>
      </c>
      <c r="N6" s="84"/>
      <c r="O6" s="85"/>
      <c r="P6" s="84">
        <v>2014</v>
      </c>
      <c r="Q6" s="84"/>
      <c r="R6" s="84"/>
      <c r="S6" s="84"/>
      <c r="T6" s="85"/>
      <c r="U6" s="83">
        <v>2015</v>
      </c>
      <c r="V6" s="84"/>
      <c r="W6" s="84"/>
      <c r="X6" s="84"/>
      <c r="Y6" s="8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60" x14ac:dyDescent="0.25">
      <c r="C7" s="35" t="s">
        <v>8</v>
      </c>
      <c r="D7" s="36" t="s">
        <v>9</v>
      </c>
      <c r="E7" s="37" t="s">
        <v>10</v>
      </c>
      <c r="F7" s="38" t="s">
        <v>11</v>
      </c>
      <c r="G7" s="36" t="s">
        <v>9</v>
      </c>
      <c r="H7" s="37" t="s">
        <v>10</v>
      </c>
      <c r="I7" s="39" t="s">
        <v>11</v>
      </c>
      <c r="J7" s="40" t="s">
        <v>9</v>
      </c>
      <c r="K7" s="37" t="s">
        <v>10</v>
      </c>
      <c r="L7" s="39" t="s">
        <v>11</v>
      </c>
      <c r="M7" s="36" t="s">
        <v>9</v>
      </c>
      <c r="N7" s="37" t="s">
        <v>10</v>
      </c>
      <c r="O7" s="39" t="s">
        <v>11</v>
      </c>
      <c r="P7" s="40" t="s">
        <v>9</v>
      </c>
      <c r="Q7" s="37" t="s">
        <v>10</v>
      </c>
      <c r="R7" s="76" t="s">
        <v>12</v>
      </c>
      <c r="S7" s="37" t="s">
        <v>10</v>
      </c>
      <c r="T7" s="39" t="s">
        <v>11</v>
      </c>
      <c r="U7" s="36" t="s">
        <v>9</v>
      </c>
      <c r="V7" s="37" t="s">
        <v>10</v>
      </c>
      <c r="W7" s="76" t="s">
        <v>12</v>
      </c>
      <c r="X7" s="37" t="s">
        <v>10</v>
      </c>
      <c r="Y7" s="39" t="s">
        <v>11</v>
      </c>
      <c r="Z7" s="68"/>
      <c r="AA7" s="64"/>
      <c r="AB7" s="64"/>
      <c r="AC7" s="64"/>
      <c r="AD7" s="64"/>
      <c r="AE7" s="64"/>
      <c r="AF7" s="64"/>
      <c r="AG7" s="64"/>
      <c r="AH7" s="68"/>
      <c r="AI7" s="64"/>
      <c r="AJ7" s="64"/>
      <c r="AK7" s="64"/>
      <c r="AL7" s="64"/>
      <c r="AM7" s="64"/>
      <c r="AN7" s="64"/>
      <c r="AO7" s="64"/>
      <c r="AP7" s="68"/>
      <c r="AQ7" s="64"/>
      <c r="AR7" s="64"/>
      <c r="AS7" s="64"/>
      <c r="AT7" s="64"/>
      <c r="AU7" s="64"/>
      <c r="AV7" s="64"/>
      <c r="AW7" s="32"/>
      <c r="AX7" s="32"/>
    </row>
    <row r="8" spans="1:50" ht="18.75" x14ac:dyDescent="0.3">
      <c r="C8" s="41">
        <v>2890201</v>
      </c>
      <c r="D8" s="42">
        <v>505200</v>
      </c>
      <c r="E8" s="43">
        <v>224524.15</v>
      </c>
      <c r="F8" s="77">
        <f>D8-E8</f>
        <v>280675.84999999998</v>
      </c>
      <c r="G8" s="44">
        <v>785335</v>
      </c>
      <c r="H8" s="45">
        <v>175446.05</v>
      </c>
      <c r="I8" s="46">
        <f>G8-H8</f>
        <v>609888.94999999995</v>
      </c>
      <c r="J8" s="50"/>
      <c r="K8" s="48"/>
      <c r="L8" s="49"/>
      <c r="M8" s="47"/>
      <c r="N8" s="48"/>
      <c r="O8" s="49"/>
      <c r="P8" s="50"/>
      <c r="Q8" s="48"/>
      <c r="R8" s="48"/>
      <c r="S8" s="48"/>
      <c r="T8" s="48"/>
      <c r="U8" s="74"/>
      <c r="V8" s="48"/>
      <c r="W8" s="51"/>
      <c r="X8" s="51"/>
      <c r="Y8" s="49"/>
      <c r="Z8" s="65"/>
      <c r="AA8" s="65"/>
      <c r="AB8" s="65"/>
      <c r="AC8" s="65"/>
      <c r="AD8" s="65"/>
      <c r="AE8" s="65"/>
      <c r="AF8" s="65"/>
      <c r="AG8" s="66"/>
      <c r="AH8" s="65"/>
      <c r="AI8" s="65"/>
      <c r="AJ8" s="65"/>
      <c r="AK8" s="65"/>
      <c r="AL8" s="65"/>
      <c r="AM8" s="65"/>
      <c r="AN8" s="65"/>
      <c r="AO8" s="66"/>
      <c r="AP8" s="65"/>
      <c r="AQ8" s="65"/>
      <c r="AR8" s="65"/>
      <c r="AS8" s="65"/>
      <c r="AT8" s="65"/>
      <c r="AU8" s="65"/>
      <c r="AV8" s="65"/>
      <c r="AW8" s="33"/>
      <c r="AX8" s="33"/>
    </row>
    <row r="9" spans="1:50" ht="18.75" x14ac:dyDescent="0.3">
      <c r="C9" s="41">
        <v>4102890201</v>
      </c>
      <c r="D9" s="47"/>
      <c r="E9" s="50"/>
      <c r="F9" s="51"/>
      <c r="G9" s="52"/>
      <c r="H9" s="70">
        <v>280675.84999999998</v>
      </c>
      <c r="I9" s="71">
        <f>F8-H9</f>
        <v>0</v>
      </c>
      <c r="J9" s="43">
        <v>730000</v>
      </c>
      <c r="K9" s="45">
        <v>643781.91</v>
      </c>
      <c r="L9" s="46">
        <f>J9-K9</f>
        <v>86218.089999999967</v>
      </c>
      <c r="M9" s="47"/>
      <c r="N9" s="48"/>
      <c r="O9" s="49"/>
      <c r="P9" s="50"/>
      <c r="Q9" s="48"/>
      <c r="R9" s="48"/>
      <c r="S9" s="48"/>
      <c r="T9" s="49"/>
      <c r="U9" s="47"/>
      <c r="V9" s="48"/>
      <c r="W9" s="51"/>
      <c r="X9" s="51"/>
      <c r="Y9" s="49"/>
      <c r="Z9" s="67"/>
      <c r="AA9" s="67"/>
      <c r="AB9" s="67"/>
      <c r="AC9" s="67"/>
      <c r="AD9" s="67"/>
      <c r="AE9" s="68"/>
      <c r="AF9" s="67"/>
      <c r="AG9" s="68"/>
      <c r="AH9" s="67"/>
      <c r="AI9" s="67"/>
      <c r="AJ9" s="67"/>
      <c r="AK9" s="67"/>
      <c r="AL9" s="67"/>
      <c r="AM9" s="68"/>
      <c r="AN9" s="67"/>
      <c r="AO9" s="68"/>
      <c r="AP9" s="67"/>
      <c r="AQ9" s="67"/>
      <c r="AR9" s="67"/>
      <c r="AS9" s="67"/>
      <c r="AT9" s="67"/>
      <c r="AU9" s="67"/>
      <c r="AV9" s="67"/>
      <c r="AW9" s="33"/>
      <c r="AX9" s="33"/>
    </row>
    <row r="10" spans="1:50" ht="18.75" x14ac:dyDescent="0.3">
      <c r="C10" s="41">
        <v>4112890201</v>
      </c>
      <c r="D10" s="47"/>
      <c r="E10" s="50"/>
      <c r="F10" s="51"/>
      <c r="G10" s="52"/>
      <c r="H10" s="48"/>
      <c r="I10" s="49"/>
      <c r="J10" s="50"/>
      <c r="K10" s="70">
        <v>0</v>
      </c>
      <c r="L10" s="71">
        <f>I8-K10</f>
        <v>609888.94999999995</v>
      </c>
      <c r="M10" s="42">
        <v>275000</v>
      </c>
      <c r="N10" s="45">
        <v>884888.95</v>
      </c>
      <c r="O10" s="46">
        <f>(L10+M10)-N10</f>
        <v>0</v>
      </c>
      <c r="P10" s="50"/>
      <c r="Q10" s="48"/>
      <c r="R10" s="51"/>
      <c r="S10" s="51"/>
      <c r="T10" s="49"/>
      <c r="U10" s="47"/>
      <c r="V10" s="48"/>
      <c r="W10" s="51"/>
      <c r="X10" s="51"/>
      <c r="Y10" s="49"/>
      <c r="Z10" s="68"/>
      <c r="AA10" s="67"/>
      <c r="AB10" s="68"/>
      <c r="AC10" s="67"/>
      <c r="AD10" s="68"/>
      <c r="AE10" s="68"/>
      <c r="AF10" s="67"/>
      <c r="AG10" s="67"/>
      <c r="AH10" s="68"/>
      <c r="AI10" s="67"/>
      <c r="AJ10" s="68"/>
      <c r="AK10" s="67"/>
      <c r="AL10" s="68"/>
      <c r="AM10" s="68"/>
      <c r="AN10" s="67"/>
      <c r="AO10" s="67"/>
      <c r="AP10" s="68"/>
      <c r="AQ10" s="67"/>
      <c r="AR10" s="68"/>
      <c r="AS10" s="67"/>
      <c r="AT10" s="68"/>
      <c r="AU10" s="67"/>
      <c r="AV10" s="67"/>
      <c r="AW10" s="33"/>
      <c r="AX10" s="33"/>
    </row>
    <row r="11" spans="1:50" ht="18.75" x14ac:dyDescent="0.3">
      <c r="C11" s="41">
        <v>4122890201</v>
      </c>
      <c r="D11" s="47"/>
      <c r="E11" s="50"/>
      <c r="F11" s="51"/>
      <c r="G11" s="52"/>
      <c r="H11" s="48"/>
      <c r="I11" s="49"/>
      <c r="J11" s="50"/>
      <c r="K11" s="48"/>
      <c r="L11" s="49"/>
      <c r="M11" s="42">
        <v>275000</v>
      </c>
      <c r="N11" s="45">
        <v>233038.23</v>
      </c>
      <c r="O11" s="46">
        <f>M11-N11</f>
        <v>41961.76999999999</v>
      </c>
      <c r="P11" s="50"/>
      <c r="Q11" s="45">
        <v>41961.77</v>
      </c>
      <c r="R11" s="51"/>
      <c r="S11" s="51"/>
      <c r="T11" s="46">
        <f>O11-Q11</f>
        <v>0</v>
      </c>
      <c r="U11" s="47"/>
      <c r="V11" s="48"/>
      <c r="W11" s="51"/>
      <c r="X11" s="51"/>
      <c r="Y11" s="49"/>
      <c r="Z11" s="61"/>
      <c r="AA11" s="61"/>
      <c r="AB11" s="61"/>
      <c r="AC11" s="61"/>
      <c r="AD11" s="61"/>
      <c r="AE11" s="61"/>
      <c r="AF11" s="3"/>
      <c r="AG11" s="1"/>
      <c r="AH11" s="62"/>
      <c r="AI11" s="62"/>
      <c r="AJ11" s="61"/>
      <c r="AK11" s="61"/>
      <c r="AL11" s="61"/>
      <c r="AM11" s="61"/>
      <c r="AN11" s="3"/>
      <c r="AO11" s="1"/>
      <c r="AP11" s="61"/>
      <c r="AQ11" s="61"/>
      <c r="AR11" s="62"/>
      <c r="AS11" s="61"/>
      <c r="AT11" s="61"/>
      <c r="AU11" s="61"/>
      <c r="AV11" s="3"/>
      <c r="AW11" s="1"/>
      <c r="AX11" s="2"/>
    </row>
    <row r="12" spans="1:50" ht="18.75" x14ac:dyDescent="0.3">
      <c r="C12" s="41">
        <v>4132890201</v>
      </c>
      <c r="D12" s="47"/>
      <c r="E12" s="50"/>
      <c r="F12" s="51"/>
      <c r="G12" s="52"/>
      <c r="H12" s="48"/>
      <c r="I12" s="49"/>
      <c r="J12" s="50"/>
      <c r="K12" s="48"/>
      <c r="L12" s="49"/>
      <c r="M12" s="47"/>
      <c r="N12" s="48"/>
      <c r="O12" s="49"/>
      <c r="P12" s="43">
        <v>486219</v>
      </c>
      <c r="Q12" s="45">
        <v>409819.54</v>
      </c>
      <c r="R12" s="70">
        <v>234000</v>
      </c>
      <c r="S12" s="45">
        <v>101586.73</v>
      </c>
      <c r="T12" s="46">
        <f>P12+R12-Q12-S12</f>
        <v>208812.73000000004</v>
      </c>
      <c r="U12" s="47"/>
      <c r="V12" s="70">
        <v>76399.460000000006</v>
      </c>
      <c r="W12" s="51"/>
      <c r="X12" s="70">
        <v>132413.26999999999</v>
      </c>
      <c r="Y12" s="71">
        <f>T12-V12-X12</f>
        <v>0</v>
      </c>
      <c r="Z12" s="61"/>
      <c r="AA12" s="61"/>
      <c r="AB12" s="63"/>
      <c r="AC12" s="63"/>
      <c r="AD12" s="61"/>
      <c r="AE12" s="61"/>
      <c r="AF12" s="3"/>
      <c r="AG12" s="3"/>
      <c r="AH12" s="62"/>
      <c r="AI12" s="62"/>
      <c r="AJ12" s="61"/>
      <c r="AK12" s="63"/>
      <c r="AL12" s="61"/>
      <c r="AM12" s="61"/>
      <c r="AN12" s="3"/>
      <c r="AO12" s="3"/>
      <c r="AP12" s="61"/>
      <c r="AQ12" s="61"/>
      <c r="AR12" s="61"/>
      <c r="AS12" s="63"/>
      <c r="AT12" s="63"/>
      <c r="AU12" s="63"/>
      <c r="AV12" s="3"/>
      <c r="AW12" s="3"/>
      <c r="AX12" s="2"/>
    </row>
    <row r="13" spans="1:50" s="5" customFormat="1" ht="19.5" thickBot="1" x14ac:dyDescent="0.35">
      <c r="C13" s="53">
        <v>4142890201</v>
      </c>
      <c r="D13" s="54"/>
      <c r="E13" s="55"/>
      <c r="F13" s="56"/>
      <c r="G13" s="57"/>
      <c r="H13" s="58"/>
      <c r="I13" s="59"/>
      <c r="J13" s="55"/>
      <c r="K13" s="58"/>
      <c r="L13" s="59"/>
      <c r="M13" s="60"/>
      <c r="N13" s="58"/>
      <c r="O13" s="59"/>
      <c r="P13" s="55"/>
      <c r="Q13" s="58"/>
      <c r="R13" s="56"/>
      <c r="S13" s="56"/>
      <c r="T13" s="59"/>
      <c r="U13" s="72">
        <v>754465</v>
      </c>
      <c r="V13" s="79">
        <v>542373.96</v>
      </c>
      <c r="W13" s="75">
        <v>98000</v>
      </c>
      <c r="X13" s="80">
        <v>74354.720000000001</v>
      </c>
      <c r="Y13" s="73">
        <f>(T8+U13+W13)-(V13+X13)</f>
        <v>235736.32000000007</v>
      </c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8"/>
      <c r="AX13" s="8"/>
    </row>
    <row r="14" spans="1:50" ht="18.75" x14ac:dyDescent="0.3">
      <c r="A14" s="5"/>
      <c r="B14" s="5"/>
      <c r="C14" s="5" t="s">
        <v>4</v>
      </c>
      <c r="D14" s="7">
        <f>SUM(D8:D13)</f>
        <v>505200</v>
      </c>
      <c r="E14" s="7">
        <f>SUM(E8:E13)</f>
        <v>224524.15</v>
      </c>
      <c r="F14" s="7">
        <f t="shared" ref="F14:Y14" si="0">SUM(F8:F13)</f>
        <v>280675.84999999998</v>
      </c>
      <c r="G14" s="7">
        <f t="shared" si="0"/>
        <v>785335</v>
      </c>
      <c r="H14" s="7">
        <f t="shared" si="0"/>
        <v>456121.89999999997</v>
      </c>
      <c r="I14" s="7">
        <f t="shared" si="0"/>
        <v>609888.94999999995</v>
      </c>
      <c r="J14" s="7">
        <f t="shared" si="0"/>
        <v>730000</v>
      </c>
      <c r="K14" s="7">
        <f t="shared" si="0"/>
        <v>643781.91</v>
      </c>
      <c r="L14" s="7">
        <f t="shared" si="0"/>
        <v>696107.03999999992</v>
      </c>
      <c r="M14" s="7">
        <f t="shared" si="0"/>
        <v>550000</v>
      </c>
      <c r="N14" s="7">
        <f t="shared" si="0"/>
        <v>1117927.18</v>
      </c>
      <c r="O14" s="7">
        <f t="shared" si="0"/>
        <v>41961.76999999999</v>
      </c>
      <c r="P14" s="7">
        <f t="shared" si="0"/>
        <v>486219</v>
      </c>
      <c r="Q14" s="7">
        <f t="shared" si="0"/>
        <v>451781.31</v>
      </c>
      <c r="R14" s="7">
        <f t="shared" si="0"/>
        <v>234000</v>
      </c>
      <c r="S14" s="7">
        <f t="shared" si="0"/>
        <v>101586.73</v>
      </c>
      <c r="T14" s="7">
        <f t="shared" si="0"/>
        <v>208812.73000000004</v>
      </c>
      <c r="U14" s="7">
        <f t="shared" si="0"/>
        <v>754465</v>
      </c>
      <c r="V14" s="7">
        <f t="shared" si="0"/>
        <v>618773.41999999993</v>
      </c>
      <c r="W14" s="7">
        <f t="shared" si="0"/>
        <v>98000</v>
      </c>
      <c r="X14" s="7">
        <f t="shared" si="0"/>
        <v>206767.99</v>
      </c>
      <c r="Y14" s="7">
        <f t="shared" si="0"/>
        <v>235736.32000000007</v>
      </c>
    </row>
    <row r="16" spans="1:50" ht="21.75" thickBot="1" x14ac:dyDescent="0.4">
      <c r="C16" s="6" t="s">
        <v>6</v>
      </c>
    </row>
    <row r="17" spans="3:16" ht="16.5" thickBot="1" x14ac:dyDescent="0.3">
      <c r="C17" s="13"/>
      <c r="D17" s="20">
        <v>2010</v>
      </c>
      <c r="E17" s="21">
        <v>2011</v>
      </c>
      <c r="F17" s="21">
        <v>2012</v>
      </c>
      <c r="G17" s="21">
        <v>2013</v>
      </c>
      <c r="H17" s="21">
        <v>2014</v>
      </c>
      <c r="I17" s="22">
        <v>2015</v>
      </c>
      <c r="J17" s="23" t="s">
        <v>4</v>
      </c>
    </row>
    <row r="18" spans="3:16" ht="15.75" x14ac:dyDescent="0.25">
      <c r="C18" s="27" t="s">
        <v>5</v>
      </c>
      <c r="D18" s="24">
        <f>D14</f>
        <v>505200</v>
      </c>
      <c r="E18" s="17">
        <f>G14</f>
        <v>785335</v>
      </c>
      <c r="F18" s="17">
        <f>J14</f>
        <v>730000</v>
      </c>
      <c r="G18" s="17">
        <f>M14</f>
        <v>550000</v>
      </c>
      <c r="H18" s="17">
        <f>P14+R14</f>
        <v>720219</v>
      </c>
      <c r="I18" s="18">
        <f>U14+W13</f>
        <v>852465</v>
      </c>
      <c r="J18" s="19">
        <f>SUM(D18:I18)</f>
        <v>4143219</v>
      </c>
    </row>
    <row r="19" spans="3:16" ht="15.75" x14ac:dyDescent="0.25">
      <c r="C19" s="28" t="s">
        <v>0</v>
      </c>
      <c r="D19" s="25">
        <f>E14</f>
        <v>224524.15</v>
      </c>
      <c r="E19" s="12">
        <f>H14</f>
        <v>456121.89999999997</v>
      </c>
      <c r="F19" s="12">
        <f>K14</f>
        <v>643781.91</v>
      </c>
      <c r="G19" s="12">
        <f>N14</f>
        <v>1117927.18</v>
      </c>
      <c r="H19" s="12">
        <f>Q14+S14</f>
        <v>553368.04</v>
      </c>
      <c r="I19" s="15">
        <f>V14+X14</f>
        <v>825541.40999999992</v>
      </c>
      <c r="J19" s="19">
        <f>SUM(D19:I19)</f>
        <v>3821264.59</v>
      </c>
    </row>
    <row r="20" spans="3:16" ht="16.5" thickBot="1" x14ac:dyDescent="0.3">
      <c r="C20" s="29" t="s">
        <v>2</v>
      </c>
      <c r="D20" s="26"/>
      <c r="E20" s="14"/>
      <c r="F20" s="14"/>
      <c r="G20" s="14">
        <v>86218.09</v>
      </c>
      <c r="H20" s="14"/>
      <c r="I20" s="16"/>
      <c r="J20" s="30">
        <v>86218.09</v>
      </c>
      <c r="P20" s="78"/>
    </row>
    <row r="21" spans="3:16" x14ac:dyDescent="0.25">
      <c r="C21" s="4"/>
    </row>
    <row r="22" spans="3:16" ht="15.75" thickBot="1" x14ac:dyDescent="0.3">
      <c r="C22" s="4"/>
    </row>
    <row r="23" spans="3:16" ht="23.25" x14ac:dyDescent="0.35">
      <c r="C23" s="10" t="s">
        <v>1</v>
      </c>
    </row>
    <row r="24" spans="3:16" ht="24" thickBot="1" x14ac:dyDescent="0.4">
      <c r="C24" s="11">
        <f>J18-(J19+J20)</f>
        <v>235736.3200000003</v>
      </c>
    </row>
  </sheetData>
  <mergeCells count="6">
    <mergeCell ref="U6:Y6"/>
    <mergeCell ref="D6:F6"/>
    <mergeCell ref="G6:I6"/>
    <mergeCell ref="J6:L6"/>
    <mergeCell ref="M6:O6"/>
    <mergeCell ref="P6:T6"/>
  </mergeCells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vmalanko</dc:creator>
  <cp:lastModifiedBy>Wilhelmsson Niklas</cp:lastModifiedBy>
  <cp:lastPrinted>2016-05-12T09:31:16Z</cp:lastPrinted>
  <dcterms:created xsi:type="dcterms:W3CDTF">2015-02-04T11:18:16Z</dcterms:created>
  <dcterms:modified xsi:type="dcterms:W3CDTF">2016-05-12T09:32:41Z</dcterms:modified>
</cp:coreProperties>
</file>