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3010991\Desktop\"/>
    </mc:Choice>
  </mc:AlternateContent>
  <workbookProtection workbookAlgorithmName="SHA-512" workbookHashValue="UofZ82/6elXDxmNr4qJJ3DpLVDfxEFjENpzK4aBy0DUnKNl6/NzaY3pIXSQOwQKe+pjTB9c6zaCVkOUFDM8zAA==" workbookSaltValue="unbcVioj6xJ7FnRThVL1HA==" workbookSpinCount="100000" lockStructure="1"/>
  <bookViews>
    <workbookView xWindow="0" yWindow="0" windowWidth="15320" windowHeight="5220"/>
  </bookViews>
  <sheets>
    <sheet name="Selite" sheetId="4" r:id="rId1"/>
    <sheet name="Esitysluonnos" sheetId="1" r:id="rId2"/>
    <sheet name="Vaihtoehtolaskelmia" sheetId="2" r:id="rId3"/>
    <sheet name="v. 2021-2022 osoitettu rahoitus" sheetId="3"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5" i="2" l="1"/>
  <c r="I28" i="3"/>
  <c r="F28" i="3"/>
  <c r="E28" i="3"/>
  <c r="F29" i="3" s="1"/>
  <c r="C28" i="3"/>
  <c r="B28" i="3"/>
  <c r="C29" i="3" s="1"/>
  <c r="J27" i="3"/>
  <c r="G27" i="3"/>
  <c r="D27" i="3"/>
  <c r="J26" i="3"/>
  <c r="G26" i="3"/>
  <c r="D26" i="3"/>
  <c r="J25" i="3"/>
  <c r="G25" i="3"/>
  <c r="D25" i="3"/>
  <c r="J24" i="3"/>
  <c r="G24" i="3"/>
  <c r="D24" i="3"/>
  <c r="J23" i="3"/>
  <c r="G23" i="3"/>
  <c r="D23" i="3"/>
  <c r="J22" i="3"/>
  <c r="G22" i="3"/>
  <c r="D22" i="3"/>
  <c r="J21" i="3"/>
  <c r="G21" i="3"/>
  <c r="D21" i="3"/>
  <c r="J20" i="3"/>
  <c r="G20" i="3"/>
  <c r="D20" i="3"/>
  <c r="J19" i="3"/>
  <c r="G19" i="3"/>
  <c r="D19" i="3"/>
  <c r="J18" i="3"/>
  <c r="G18" i="3"/>
  <c r="D18" i="3"/>
  <c r="J17" i="3"/>
  <c r="G17" i="3"/>
  <c r="D17" i="3"/>
  <c r="J16" i="3"/>
  <c r="G16" i="3"/>
  <c r="D16" i="3"/>
  <c r="J15" i="3"/>
  <c r="G15" i="3"/>
  <c r="D15" i="3"/>
  <c r="J14" i="3"/>
  <c r="G14" i="3"/>
  <c r="D14" i="3"/>
  <c r="J13" i="3"/>
  <c r="G13" i="3"/>
  <c r="D13" i="3"/>
  <c r="J12" i="3"/>
  <c r="G12" i="3"/>
  <c r="D12" i="3"/>
  <c r="J11" i="3"/>
  <c r="G11" i="3"/>
  <c r="D11" i="3"/>
  <c r="J10" i="3"/>
  <c r="G10" i="3"/>
  <c r="D10" i="3"/>
  <c r="H9" i="3"/>
  <c r="J9" i="3" s="1"/>
  <c r="G9" i="3"/>
  <c r="D9" i="3"/>
  <c r="J8" i="3"/>
  <c r="G8" i="3"/>
  <c r="D8" i="3"/>
  <c r="J7" i="3"/>
  <c r="G7" i="3"/>
  <c r="G28" i="3" s="1"/>
  <c r="D7" i="3"/>
  <c r="J6" i="3"/>
  <c r="G6" i="3"/>
  <c r="D6" i="3"/>
  <c r="J5" i="3"/>
  <c r="G5" i="3"/>
  <c r="D5" i="3"/>
  <c r="D28" i="3" s="1"/>
  <c r="L35" i="2"/>
  <c r="L13" i="2"/>
  <c r="L14" i="2"/>
  <c r="L15" i="2"/>
  <c r="L16" i="2"/>
  <c r="L17" i="2"/>
  <c r="L18" i="2"/>
  <c r="L19" i="2"/>
  <c r="L20" i="2"/>
  <c r="L21" i="2"/>
  <c r="L22" i="2"/>
  <c r="L23" i="2"/>
  <c r="L24" i="2"/>
  <c r="L25" i="2"/>
  <c r="L26" i="2"/>
  <c r="L27" i="2"/>
  <c r="L28" i="2"/>
  <c r="L29" i="2"/>
  <c r="L30" i="2"/>
  <c r="L31" i="2"/>
  <c r="L32" i="2"/>
  <c r="L33" i="2"/>
  <c r="L34" i="2"/>
  <c r="L12" i="2"/>
  <c r="K35" i="2"/>
  <c r="J35" i="2"/>
  <c r="I13" i="2"/>
  <c r="I14" i="2"/>
  <c r="I15" i="2"/>
  <c r="I16" i="2"/>
  <c r="I17" i="2"/>
  <c r="I18" i="2"/>
  <c r="I19" i="2"/>
  <c r="I20" i="2"/>
  <c r="I21" i="2"/>
  <c r="I22" i="2"/>
  <c r="I23" i="2"/>
  <c r="I24" i="2"/>
  <c r="I25" i="2"/>
  <c r="I26" i="2"/>
  <c r="I27" i="2"/>
  <c r="I28" i="2"/>
  <c r="I29" i="2"/>
  <c r="I30" i="2"/>
  <c r="I31" i="2"/>
  <c r="I32" i="2"/>
  <c r="I33" i="2"/>
  <c r="I34" i="2"/>
  <c r="I12" i="2"/>
  <c r="H35" i="2"/>
  <c r="G35" i="2"/>
  <c r="F13" i="2"/>
  <c r="F14" i="2"/>
  <c r="F15" i="2"/>
  <c r="F16" i="2"/>
  <c r="F17" i="2"/>
  <c r="F18" i="2"/>
  <c r="F19" i="2"/>
  <c r="F20" i="2"/>
  <c r="F21" i="2"/>
  <c r="F22" i="2"/>
  <c r="F23" i="2"/>
  <c r="F24" i="2"/>
  <c r="F25" i="2"/>
  <c r="F26" i="2"/>
  <c r="F27" i="2"/>
  <c r="F28" i="2"/>
  <c r="F29" i="2"/>
  <c r="F30" i="2"/>
  <c r="F31" i="2"/>
  <c r="F32" i="2"/>
  <c r="F33" i="2"/>
  <c r="F34" i="2"/>
  <c r="F12" i="2"/>
  <c r="E35" i="2"/>
  <c r="D35" i="2"/>
  <c r="D34" i="1"/>
  <c r="E34" i="1"/>
  <c r="F15" i="1"/>
  <c r="F14" i="1"/>
  <c r="F12" i="1"/>
  <c r="F13" i="1"/>
  <c r="F16" i="1"/>
  <c r="F17" i="1"/>
  <c r="F18" i="1"/>
  <c r="F19" i="1"/>
  <c r="F20" i="1"/>
  <c r="F21" i="1"/>
  <c r="F22" i="1"/>
  <c r="F23" i="1"/>
  <c r="F24" i="1"/>
  <c r="F25" i="1"/>
  <c r="F26" i="1"/>
  <c r="F27" i="1"/>
  <c r="F28" i="1"/>
  <c r="F29" i="1"/>
  <c r="F30" i="1"/>
  <c r="F31" i="1"/>
  <c r="F32" i="1"/>
  <c r="F33" i="1"/>
  <c r="F11" i="1"/>
  <c r="H28" i="3" l="1"/>
  <c r="I35" i="2"/>
  <c r="F34" i="1"/>
  <c r="F35" i="2"/>
  <c r="H29" i="3" l="1"/>
  <c r="J28" i="3"/>
</calcChain>
</file>

<file path=xl/sharedStrings.xml><?xml version="1.0" encoding="utf-8"?>
<sst xmlns="http://schemas.openxmlformats.org/spreadsheetml/2006/main" count="156" uniqueCount="82">
  <si>
    <t xml:space="preserve">LTAE mom. 28.89.30 </t>
  </si>
  <si>
    <t>VÄRITÖN = small: ei harkinnanvaraista rahoitusta</t>
  </si>
  <si>
    <t>ORANSSI = large: merkittävästi harkinnanvaraista rahoitusta</t>
  </si>
  <si>
    <t>PUNAINEN = extralarge: erityisesti harkinnanvaraista rahoitusta</t>
  </si>
  <si>
    <r>
      <rPr>
        <sz val="10"/>
        <rFont val="Calibri"/>
        <family val="2"/>
        <scheme val="minor"/>
      </rPr>
      <t>KELTAINEN</t>
    </r>
    <r>
      <rPr>
        <sz val="10"/>
        <color theme="1"/>
        <rFont val="Calibri"/>
        <family val="2"/>
        <scheme val="minor"/>
      </rPr>
      <t xml:space="preserve"> = </t>
    </r>
    <r>
      <rPr>
        <sz val="10"/>
        <rFont val="Calibri"/>
        <family val="2"/>
        <scheme val="minor"/>
      </rPr>
      <t>medium</t>
    </r>
    <r>
      <rPr>
        <sz val="10"/>
        <color theme="1"/>
        <rFont val="Calibri"/>
        <family val="2"/>
        <scheme val="minor"/>
      </rPr>
      <t>: osa harkinnanvaraista rahoitusta</t>
    </r>
  </si>
  <si>
    <t>MAKSUNSAAJA</t>
  </si>
  <si>
    <t>Etelä-Karjalan hyvinvointialue</t>
  </si>
  <si>
    <t>Etelä-Pohjanmaan hyvinvointialue</t>
  </si>
  <si>
    <t>Etelä-Savon hyvinvointialue</t>
  </si>
  <si>
    <t>Helsingin kaupunki</t>
  </si>
  <si>
    <t>HUS sairaanhoitopiiri/yhtymä</t>
  </si>
  <si>
    <t>Itä-Uudenmaan hyvinvointialue</t>
  </si>
  <si>
    <t>Kainuun hyvinvointialue</t>
  </si>
  <si>
    <t>Kanta-Hämeen hyvinvointialue</t>
  </si>
  <si>
    <t>Keski-Pohjanmaan hyvinvointialue</t>
  </si>
  <si>
    <t>Keski-Suomen hyvinvointialue</t>
  </si>
  <si>
    <t>Keski-Uudenmaan hyvinvointialue</t>
  </si>
  <si>
    <t>Kymenlaakson hyvinvointialue</t>
  </si>
  <si>
    <t>Lapin hyvinvointialue</t>
  </si>
  <si>
    <t>Länsi-Uudenmaan hyvinvointialue</t>
  </si>
  <si>
    <t>Pirkanmaan hyvinvointialue</t>
  </si>
  <si>
    <t>Pohjanmaan hyvinvointialue</t>
  </si>
  <si>
    <t>Pohjois-Karjalan hyvinvointialue</t>
  </si>
  <si>
    <t>Pohjois-Pohjanmaan hyvinvointialue</t>
  </si>
  <si>
    <t>Pohjois-Savon hyvinvointialue</t>
  </si>
  <si>
    <t>Päijät-Hämeen hyvinvointialue</t>
  </si>
  <si>
    <t>Satakunnan hyvinvointialue</t>
  </si>
  <si>
    <t>Vantaan ja Keravan hyvinvointialue</t>
  </si>
  <si>
    <t>Varsinais-Suomen hyvinvointialue</t>
  </si>
  <si>
    <t>YHTEENSÄ</t>
  </si>
  <si>
    <t>Ryhmäraha 5,745 milj. euroa</t>
  </si>
  <si>
    <t>Aluevaltuutetut</t>
  </si>
  <si>
    <t>(5000e/v) 41666,7e per
valtuutettu per 10kk</t>
  </si>
  <si>
    <t>henkilömäärä</t>
  </si>
  <si>
    <t xml:space="preserve">euromäärä </t>
  </si>
  <si>
    <t>euroa</t>
  </si>
  <si>
    <t>Valmistelurahoitus 150 milj. euroa</t>
  </si>
  <si>
    <t>Yhteensä</t>
  </si>
  <si>
    <t xml:space="preserve"> 7.2.2022</t>
  </si>
  <si>
    <t>Harkinnanvarainen
(osuus n. 4/5)</t>
  </si>
  <si>
    <t>Asukasmäärä
(osuus n. 1/5)</t>
  </si>
  <si>
    <t>Asukasmäärä
(osuus n. 2/5)</t>
  </si>
  <si>
    <t>Harkinnanvarainen
(osuus n. 3/5)</t>
  </si>
  <si>
    <t>Vaihtoehto A
Valmistelurahoitus 150 milj. euroa</t>
  </si>
  <si>
    <t>Vaihtoehto B
Valmistelurahoitus 150 milj. euroa</t>
  </si>
  <si>
    <t>Asukasmäärä
(osuus n. 1/2)</t>
  </si>
  <si>
    <t>Harkinnanvarainen
(osuus n. 1/2)</t>
  </si>
  <si>
    <t>Vaihtoehto C
Valmistelurahoitus 150 milj. euroa</t>
  </si>
  <si>
    <t>Asukasmäärä
(osuus n. 3/5)</t>
  </si>
  <si>
    <t>Harkinnanvarainen
(osuus n. 2/5)</t>
  </si>
  <si>
    <r>
      <rPr>
        <b/>
        <sz val="10"/>
        <color rgb="FFFF0000"/>
        <rFont val="Calibri"/>
        <family val="2"/>
        <scheme val="minor"/>
      </rPr>
      <t>VAIHTOEHTOLASKELMIA</t>
    </r>
    <r>
      <rPr>
        <b/>
        <sz val="10"/>
        <color theme="1"/>
        <rFont val="Calibri"/>
        <family val="2"/>
        <scheme val="minor"/>
      </rPr>
      <t xml:space="preserve"> KUULEMISEEN 10.2.2022</t>
    </r>
  </si>
  <si>
    <r>
      <t xml:space="preserve">LASKELMAN </t>
    </r>
    <r>
      <rPr>
        <b/>
        <sz val="10"/>
        <color rgb="FFFF0000"/>
        <rFont val="Calibri"/>
        <family val="2"/>
        <scheme val="minor"/>
      </rPr>
      <t>ESITYSLUONNOS</t>
    </r>
    <r>
      <rPr>
        <b/>
        <sz val="10"/>
        <color theme="1"/>
        <rFont val="Calibri"/>
        <family val="2"/>
        <scheme val="minor"/>
      </rPr>
      <t xml:space="preserve"> KUULEMISEEN 10.2.2022</t>
    </r>
  </si>
  <si>
    <r>
      <t xml:space="preserve">HYVINVOINTIALUEIDEN VALMISTELURAHOITUS VUOSINA 2021 JA 2022, </t>
    </r>
    <r>
      <rPr>
        <b/>
        <sz val="10"/>
        <color rgb="FFFF0000"/>
        <rFont val="Calibri"/>
        <family val="2"/>
      </rPr>
      <t>tilanne 31.1.2022</t>
    </r>
  </si>
  <si>
    <t>Momentti 28.89.30 (euroa)</t>
  </si>
  <si>
    <t>Momentti 28.70.05 (euroa)</t>
  </si>
  <si>
    <t xml:space="preserve">YHTEENSÄ </t>
  </si>
  <si>
    <t>YHTEENSÄ VUODET 2021-2022</t>
  </si>
  <si>
    <t>Maksut VM
1.7.-31.12.2021</t>
  </si>
  <si>
    <t>Maksut VM 
3.1.2022</t>
  </si>
  <si>
    <t>Perusvalmistelun rahoitus yhteensä</t>
  </si>
  <si>
    <t>Maksut STM
Siemenrahoitus</t>
  </si>
  <si>
    <t>Päätökset STM 
21.12.2021</t>
  </si>
  <si>
    <t>ICT-valmistelun rahoitus yhteensä</t>
  </si>
  <si>
    <t>HUS sairaanhoitopiirin kuntayhtymä</t>
  </si>
  <si>
    <t>KAIKKI YHTEENSÄ</t>
  </si>
  <si>
    <t>VM osoittanut yht.</t>
  </si>
  <si>
    <t>STM osoittanut yht.</t>
  </si>
  <si>
    <t>a)</t>
  </si>
  <si>
    <t>b)</t>
  </si>
  <si>
    <t>c)</t>
  </si>
  <si>
    <t>d)</t>
  </si>
  <si>
    <t xml:space="preserve">Vaihtoehtolaskelmia-välilehdellä esitetään muita vaihtoehtoisia laskentamalleja, jotka ovat valmistelussa olleet esillä. </t>
  </si>
  <si>
    <t>Esitysluonnos-välilehden laskelma on 10.2.2022 järjestettävää kuulemista varten valmisteltu. Jatkovalmistelussa sen sisältöön voidaan tehdä muutoksia.</t>
  </si>
  <si>
    <t>e)</t>
  </si>
  <si>
    <t>SELITE</t>
  </si>
  <si>
    <t>Määrärahan määrästä päättää eduskunta, jonka käsiteltäväksi hallitus antoi 3.2.2022 vuoden 2022 valtion budjettia koskevan lisätalousarvioehdotuksen. Määrärahan maksatus tapahtuu vasta sen jälkeen, kun eduskunta on tehnyt lisätalousarvioehdotuksesta päätöksen sen päättämän määrän mukaisesti.</t>
  </si>
  <si>
    <t xml:space="preserve">f) </t>
  </si>
  <si>
    <t>v. 2021-2022 osoitettu rahoitus -välilehdellä on kuvattu hyvinvointialueille, HUS-yhtymän valmisteluun ja Helsingin kaupungille valtionavustuspäätöksin jo 31.1.2022 mennessä osoitetut valmistelurahoituksen määrät</t>
  </si>
  <si>
    <t>Voimaanpanolain (616/2021) 15 §:n mukaisen valtion rahoituksen määräytymisestä annetun valtioneuvoston asetuksen (664/2021) muuttamista koskeva esitysluonnos on toimitettu 10.2.2022 kuulemista varten pe 4.2.2022.</t>
  </si>
  <si>
    <t>g)</t>
  </si>
  <si>
    <r>
      <rPr>
        <b/>
        <sz val="11"/>
        <color theme="1"/>
        <rFont val="Calibri"/>
        <family val="2"/>
        <scheme val="minor"/>
      </rPr>
      <t xml:space="preserve">Esitysluonnos-välilehdellä </t>
    </r>
    <r>
      <rPr>
        <sz val="11"/>
        <color theme="1"/>
        <rFont val="Calibri"/>
        <family val="2"/>
        <scheme val="minor"/>
      </rPr>
      <t xml:space="preserve">esitetään 3.1.2022 eduskunnalle annetun valtion lisätalousarvioehdotuksen mukaisen 155,7 milj. euron lisämäärärahan laskennalliset määräytymisperusteet, joilla rahoitus osoitettaisiin hyvinvointialueille sekä HUS-yhtymän ja Helsingin kaupungin valmisteluun. Määräytymisperusteet muodostuisivat aluevaltuutettujen valtuustoryhmien toiminnan tukemisesta (nk. ryhmäraha) sekä 1/5 asukasmäärään perustuvasta laskennallista osuudesta ja n. 4/5 osuuden osalta harkinnanvaraisesta osuudesta. Yhteensä-sarakkeessa (F) on nähtävissä ehdotetun mukaisesti muodostuva arvio hyvinvointialuekohtaisesta lisärahoituksen määrästä. </t>
    </r>
  </si>
  <si>
    <t>Esitysluonnos-välilehdellä esitetty harkinnanvaraisen määrärahan perustana olisi valtioneuvostossa tehty kokonaisarviointi valtionavustuksensaajan lisämäärärahatarpeesta. Kokonaisharkinnassa käytetään tietoja (i) valmisteluun jo VM:n ja STM:n osoittamasta valtionavustusrahoituksesta, (ii) syksyllä 2021 STM:n kokoamaa ICT-valtionavustuspäätösten aineistosta, (iii) hyvinvointialueiden, HUS-sairaanhoitopiirin ja Helsingin kaupungin 14.-17.1.2022 VM:lle toimittamista taloustiedoista sekä (iv) ministeriöiden muun sote-uudistuksen toimeenpanoa koskevan valmistelun asiantuntija-aineistosta ja -arvioista.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</si>
</sst>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0"/>
      <color theme="1"/>
      <name val="Calibri"/>
      <family val="2"/>
      <scheme val="minor"/>
    </font>
    <font>
      <sz val="10"/>
      <name val="Calibri"/>
      <family val="2"/>
      <scheme val="minor"/>
    </font>
    <font>
      <sz val="10"/>
      <color rgb="FFFF0000"/>
      <name val="Calibri"/>
      <family val="2"/>
      <scheme val="minor"/>
    </font>
    <font>
      <b/>
      <sz val="10"/>
      <name val="Calibri"/>
      <family val="2"/>
      <scheme val="minor"/>
    </font>
    <font>
      <b/>
      <sz val="10"/>
      <color indexed="8"/>
      <name val="Calibri"/>
      <family val="2"/>
      <scheme val="minor"/>
    </font>
    <font>
      <b/>
      <sz val="11"/>
      <color theme="1"/>
      <name val="Calibri"/>
      <family val="2"/>
      <scheme val="minor"/>
    </font>
    <font>
      <b/>
      <sz val="10"/>
      <color theme="1"/>
      <name val="Calibri"/>
      <family val="2"/>
      <scheme val="minor"/>
    </font>
    <font>
      <sz val="10"/>
      <color indexed="8"/>
      <name val="Calibri"/>
      <family val="2"/>
      <scheme val="minor"/>
    </font>
    <font>
      <b/>
      <sz val="10"/>
      <color rgb="FFFF0000"/>
      <name val="Calibri"/>
      <family val="2"/>
      <scheme val="minor"/>
    </font>
    <font>
      <b/>
      <sz val="10"/>
      <name val="Calibri"/>
      <family val="2"/>
    </font>
    <font>
      <b/>
      <sz val="10"/>
      <color rgb="FFFF0000"/>
      <name val="Calibri"/>
      <family val="2"/>
    </font>
    <font>
      <sz val="10"/>
      <name val="Calibri"/>
      <family val="2"/>
    </font>
    <font>
      <b/>
      <sz val="10"/>
      <color rgb="FF000000"/>
      <name val="Calibri"/>
      <family val="2"/>
    </font>
    <font>
      <b/>
      <sz val="14"/>
      <color theme="1"/>
      <name val="Calibri"/>
      <family val="2"/>
      <scheme val="minor"/>
    </font>
  </fonts>
  <fills count="11">
    <fill>
      <patternFill patternType="none"/>
    </fill>
    <fill>
      <patternFill patternType="gray125"/>
    </fill>
    <fill>
      <patternFill patternType="solid">
        <fgColor rgb="FFFFFF00"/>
        <bgColor indexed="64"/>
      </patternFill>
    </fill>
    <fill>
      <patternFill patternType="solid">
        <fgColor theme="7"/>
        <bgColor indexed="64"/>
      </patternFill>
    </fill>
    <fill>
      <patternFill patternType="solid">
        <fgColor theme="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2"/>
        <bgColor indexed="64"/>
      </patternFill>
    </fill>
    <fill>
      <patternFill patternType="solid">
        <fgColor rgb="FFC4BD97"/>
        <bgColor rgb="FF000000"/>
      </patternFill>
    </fill>
    <fill>
      <patternFill patternType="solid">
        <fgColor rgb="FFEEECE1"/>
        <bgColor rgb="FF000000"/>
      </patternFill>
    </fill>
    <fill>
      <patternFill patternType="solid">
        <fgColor rgb="FFFFFFFF"/>
        <bgColor rgb="FF000000"/>
      </patternFill>
    </fill>
  </fills>
  <borders count="36">
    <border>
      <left/>
      <right/>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thin">
        <color indexed="64"/>
      </left>
      <right/>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right style="medium">
        <color indexed="64"/>
      </right>
      <top style="thin">
        <color indexed="64"/>
      </top>
      <bottom/>
      <diagonal/>
    </border>
    <border>
      <left/>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1">
    <xf numFmtId="0" fontId="0" fillId="0" borderId="0"/>
  </cellStyleXfs>
  <cellXfs count="207">
    <xf numFmtId="0" fontId="0" fillId="0" borderId="0" xfId="0"/>
    <xf numFmtId="4" fontId="1" fillId="0" borderId="0" xfId="0" applyNumberFormat="1" applyFont="1"/>
    <xf numFmtId="4" fontId="2" fillId="0" borderId="2" xfId="0" applyNumberFormat="1" applyFont="1" applyFill="1" applyBorder="1" applyAlignment="1">
      <alignment vertical="center"/>
    </xf>
    <xf numFmtId="4" fontId="2" fillId="2" borderId="6" xfId="0" applyNumberFormat="1" applyFont="1" applyFill="1" applyBorder="1" applyAlignment="1">
      <alignment vertical="center"/>
    </xf>
    <xf numFmtId="4" fontId="2" fillId="0" borderId="6" xfId="0" applyNumberFormat="1" applyFont="1" applyFill="1" applyBorder="1" applyAlignment="1">
      <alignment vertical="center"/>
    </xf>
    <xf numFmtId="4" fontId="2" fillId="4" borderId="6" xfId="0" applyNumberFormat="1" applyFont="1" applyFill="1" applyBorder="1" applyAlignment="1">
      <alignment vertical="center"/>
    </xf>
    <xf numFmtId="4" fontId="2" fillId="3" borderId="6" xfId="0" applyNumberFormat="1" applyFont="1" applyFill="1" applyBorder="1" applyAlignment="1">
      <alignment vertical="center"/>
    </xf>
    <xf numFmtId="4" fontId="3" fillId="0" borderId="6" xfId="0" applyNumberFormat="1" applyFont="1" applyFill="1" applyBorder="1" applyAlignment="1">
      <alignment vertical="center"/>
    </xf>
    <xf numFmtId="4" fontId="3" fillId="0" borderId="1" xfId="0" applyNumberFormat="1" applyFont="1" applyFill="1" applyBorder="1" applyAlignment="1">
      <alignment vertical="center"/>
    </xf>
    <xf numFmtId="4" fontId="5" fillId="4" borderId="7" xfId="0" applyNumberFormat="1" applyFont="1" applyFill="1" applyBorder="1" applyAlignment="1">
      <alignment horizontal="right"/>
    </xf>
    <xf numFmtId="4" fontId="1" fillId="0" borderId="0" xfId="0" applyNumberFormat="1" applyFont="1" applyBorder="1" applyAlignment="1">
      <alignment horizontal="left"/>
    </xf>
    <xf numFmtId="4" fontId="1" fillId="0" borderId="0" xfId="0" applyNumberFormat="1" applyFont="1" applyFill="1" applyBorder="1" applyAlignment="1"/>
    <xf numFmtId="4" fontId="1" fillId="0" borderId="8" xfId="0" applyNumberFormat="1" applyFont="1" applyBorder="1" applyAlignment="1"/>
    <xf numFmtId="4" fontId="1" fillId="2" borderId="9" xfId="0" applyNumberFormat="1" applyFont="1" applyFill="1" applyBorder="1" applyAlignment="1"/>
    <xf numFmtId="4" fontId="1" fillId="3" borderId="9" xfId="0" applyNumberFormat="1" applyFont="1" applyFill="1" applyBorder="1" applyAlignment="1"/>
    <xf numFmtId="4" fontId="2" fillId="0" borderId="4" xfId="0" applyNumberFormat="1" applyFont="1" applyFill="1" applyBorder="1" applyAlignment="1">
      <alignment horizontal="center" vertical="center" wrapText="1"/>
    </xf>
    <xf numFmtId="4" fontId="2" fillId="0" borderId="12" xfId="0" applyNumberFormat="1" applyFont="1" applyFill="1" applyBorder="1" applyAlignment="1">
      <alignment horizontal="center" vertical="center" wrapText="1"/>
    </xf>
    <xf numFmtId="4" fontId="2" fillId="0" borderId="5" xfId="0" applyNumberFormat="1" applyFont="1" applyFill="1" applyBorder="1" applyAlignment="1">
      <alignment horizontal="center" wrapText="1"/>
    </xf>
    <xf numFmtId="4" fontId="2" fillId="0" borderId="13" xfId="0" applyNumberFormat="1" applyFont="1" applyFill="1" applyBorder="1" applyAlignment="1">
      <alignment horizontal="center" wrapText="1"/>
    </xf>
    <xf numFmtId="3" fontId="2" fillId="0" borderId="4" xfId="0" applyNumberFormat="1" applyFont="1" applyFill="1" applyBorder="1" applyAlignment="1">
      <alignment horizontal="center" vertical="center"/>
    </xf>
    <xf numFmtId="4" fontId="5" fillId="0" borderId="14" xfId="0" applyNumberFormat="1" applyFont="1" applyFill="1" applyBorder="1" applyAlignment="1">
      <alignment horizontal="right"/>
    </xf>
    <xf numFmtId="0" fontId="1" fillId="0" borderId="0" xfId="0" applyFont="1"/>
    <xf numFmtId="0" fontId="1" fillId="0" borderId="0" xfId="0" applyFont="1" applyFill="1"/>
    <xf numFmtId="0" fontId="1" fillId="0" borderId="0" xfId="0" applyFont="1" applyBorder="1" applyAlignment="1">
      <alignment horizontal="left"/>
    </xf>
    <xf numFmtId="0" fontId="1" fillId="0" borderId="5" xfId="0" applyFont="1" applyBorder="1" applyAlignment="1">
      <alignment horizontal="center"/>
    </xf>
    <xf numFmtId="0" fontId="1" fillId="0" borderId="13" xfId="0" applyFont="1" applyBorder="1" applyAlignment="1">
      <alignment horizontal="center"/>
    </xf>
    <xf numFmtId="4" fontId="1" fillId="0" borderId="4" xfId="0" applyNumberFormat="1" applyFont="1" applyBorder="1"/>
    <xf numFmtId="4" fontId="1" fillId="0" borderId="12" xfId="0" applyNumberFormat="1" applyFont="1" applyBorder="1"/>
    <xf numFmtId="4" fontId="1" fillId="0" borderId="5" xfId="0" applyNumberFormat="1" applyFont="1" applyBorder="1"/>
    <xf numFmtId="4" fontId="1" fillId="0" borderId="13" xfId="0" applyNumberFormat="1" applyFont="1" applyBorder="1"/>
    <xf numFmtId="4" fontId="1" fillId="0" borderId="7" xfId="0" applyNumberFormat="1" applyFont="1" applyBorder="1"/>
    <xf numFmtId="4" fontId="1" fillId="0" borderId="14" xfId="0" applyNumberFormat="1" applyFont="1" applyBorder="1"/>
    <xf numFmtId="3" fontId="8" fillId="0" borderId="7" xfId="0" applyNumberFormat="1" applyFont="1" applyFill="1" applyBorder="1" applyAlignment="1">
      <alignment horizontal="center"/>
    </xf>
    <xf numFmtId="4" fontId="8" fillId="0" borderId="14" xfId="0" applyNumberFormat="1" applyFont="1" applyFill="1" applyBorder="1" applyAlignment="1">
      <alignment horizontal="right"/>
    </xf>
    <xf numFmtId="4" fontId="7" fillId="0" borderId="19" xfId="0" applyNumberFormat="1" applyFont="1" applyBorder="1"/>
    <xf numFmtId="0" fontId="7" fillId="0" borderId="18" xfId="0" applyFont="1" applyBorder="1" applyAlignment="1">
      <alignment horizontal="center"/>
    </xf>
    <xf numFmtId="0" fontId="1" fillId="0" borderId="0" xfId="0" applyFont="1" applyAlignment="1">
      <alignment horizontal="right"/>
    </xf>
    <xf numFmtId="3" fontId="2" fillId="0" borderId="0" xfId="0" applyNumberFormat="1" applyFont="1" applyFill="1" applyBorder="1" applyAlignment="1">
      <alignment vertical="center"/>
    </xf>
    <xf numFmtId="2" fontId="7" fillId="0" borderId="12" xfId="0" applyNumberFormat="1" applyFont="1" applyBorder="1"/>
    <xf numFmtId="4" fontId="2" fillId="0" borderId="0" xfId="0" applyNumberFormat="1" applyFont="1" applyFill="1" applyBorder="1" applyAlignment="1">
      <alignment vertical="center"/>
    </xf>
    <xf numFmtId="4" fontId="7" fillId="0" borderId="11" xfId="0" applyNumberFormat="1" applyFont="1" applyBorder="1"/>
    <xf numFmtId="4" fontId="7" fillId="0" borderId="12" xfId="0" applyNumberFormat="1" applyFont="1" applyBorder="1"/>
    <xf numFmtId="4" fontId="7" fillId="0" borderId="13" xfId="0" applyNumberFormat="1" applyFont="1" applyBorder="1"/>
    <xf numFmtId="4" fontId="1" fillId="0" borderId="3" xfId="0" applyNumberFormat="1" applyFont="1" applyBorder="1"/>
    <xf numFmtId="4" fontId="1" fillId="0" borderId="11" xfId="0" applyNumberFormat="1" applyFont="1" applyBorder="1"/>
    <xf numFmtId="0" fontId="1" fillId="0" borderId="4" xfId="0" applyFont="1" applyBorder="1"/>
    <xf numFmtId="0" fontId="1" fillId="0" borderId="4" xfId="0" applyFont="1" applyBorder="1" applyAlignment="1">
      <alignment horizontal="center" vertical="center" wrapText="1"/>
    </xf>
    <xf numFmtId="0" fontId="1" fillId="0" borderId="12" xfId="0" applyFont="1" applyBorder="1" applyAlignment="1">
      <alignment horizontal="center" vertical="center" wrapText="1"/>
    </xf>
    <xf numFmtId="4" fontId="1" fillId="5" borderId="0" xfId="0" applyNumberFormat="1" applyFont="1" applyFill="1" applyBorder="1"/>
    <xf numFmtId="4" fontId="1" fillId="5" borderId="20" xfId="0" applyNumberFormat="1" applyFont="1" applyFill="1" applyBorder="1" applyAlignment="1">
      <alignment horizontal="right"/>
    </xf>
    <xf numFmtId="3" fontId="1" fillId="5" borderId="20" xfId="0" applyNumberFormat="1" applyFont="1" applyFill="1" applyBorder="1" applyAlignment="1">
      <alignment horizontal="right"/>
    </xf>
    <xf numFmtId="3" fontId="2" fillId="0" borderId="3" xfId="0" applyNumberFormat="1" applyFont="1" applyFill="1" applyBorder="1" applyAlignment="1">
      <alignment horizontal="center" vertical="center"/>
    </xf>
    <xf numFmtId="3" fontId="2" fillId="0" borderId="5" xfId="0" applyNumberFormat="1" applyFont="1" applyFill="1" applyBorder="1" applyAlignment="1">
      <alignment horizontal="center" vertical="center"/>
    </xf>
    <xf numFmtId="4" fontId="3" fillId="0" borderId="0" xfId="0" applyNumberFormat="1" applyFont="1" applyBorder="1" applyAlignment="1">
      <alignment horizontal="center"/>
    </xf>
    <xf numFmtId="4" fontId="1" fillId="6" borderId="4" xfId="0" applyNumberFormat="1" applyFont="1" applyFill="1" applyBorder="1"/>
    <xf numFmtId="0" fontId="1" fillId="5" borderId="4" xfId="0" applyFont="1" applyFill="1" applyBorder="1" applyAlignment="1">
      <alignment horizontal="center" vertical="center" wrapText="1"/>
    </xf>
    <xf numFmtId="0" fontId="7" fillId="5" borderId="18" xfId="0" applyFont="1" applyFill="1" applyBorder="1" applyAlignment="1">
      <alignment horizontal="center" vertical="center"/>
    </xf>
    <xf numFmtId="0" fontId="1" fillId="5" borderId="5" xfId="0" applyFont="1" applyFill="1" applyBorder="1" applyAlignment="1">
      <alignment horizontal="center"/>
    </xf>
    <xf numFmtId="0" fontId="7" fillId="5" borderId="18" xfId="0" applyFont="1" applyFill="1" applyBorder="1" applyAlignment="1">
      <alignment horizontal="center"/>
    </xf>
    <xf numFmtId="0" fontId="1" fillId="5" borderId="0" xfId="0" applyFont="1" applyFill="1"/>
    <xf numFmtId="4" fontId="7" fillId="5" borderId="16" xfId="0" applyNumberFormat="1" applyFont="1" applyFill="1" applyBorder="1"/>
    <xf numFmtId="0" fontId="1" fillId="6" borderId="4" xfId="0" applyFont="1" applyFill="1" applyBorder="1" applyAlignment="1">
      <alignment horizontal="center" vertical="center" wrapText="1"/>
    </xf>
    <xf numFmtId="0" fontId="7" fillId="6" borderId="18" xfId="0" applyFont="1" applyFill="1" applyBorder="1" applyAlignment="1">
      <alignment horizontal="center"/>
    </xf>
    <xf numFmtId="4" fontId="7" fillId="5" borderId="4" xfId="0" applyNumberFormat="1" applyFont="1" applyFill="1" applyBorder="1"/>
    <xf numFmtId="4" fontId="7" fillId="5" borderId="3" xfId="0" applyNumberFormat="1" applyFont="1" applyFill="1" applyBorder="1"/>
    <xf numFmtId="0" fontId="1" fillId="6" borderId="4" xfId="0" applyFont="1" applyFill="1" applyBorder="1" applyAlignment="1">
      <alignment horizontal="center"/>
    </xf>
    <xf numFmtId="4" fontId="1" fillId="6" borderId="5" xfId="0" applyNumberFormat="1" applyFont="1" applyFill="1" applyBorder="1" applyAlignment="1">
      <alignment horizontal="right"/>
    </xf>
    <xf numFmtId="4" fontId="1" fillId="6" borderId="15" xfId="0" applyNumberFormat="1" applyFont="1" applyFill="1" applyBorder="1" applyAlignment="1">
      <alignment horizontal="right"/>
    </xf>
    <xf numFmtId="4" fontId="1" fillId="6" borderId="3" xfId="0" applyNumberFormat="1" applyFont="1" applyFill="1" applyBorder="1"/>
    <xf numFmtId="0" fontId="1" fillId="6" borderId="4" xfId="0" applyFont="1" applyFill="1" applyBorder="1"/>
    <xf numFmtId="4" fontId="1" fillId="6" borderId="5" xfId="0" applyNumberFormat="1" applyFont="1" applyFill="1" applyBorder="1"/>
    <xf numFmtId="0" fontId="7" fillId="6" borderId="17" xfId="0" applyFont="1" applyFill="1" applyBorder="1" applyAlignment="1">
      <alignment horizontal="center" vertical="center"/>
    </xf>
    <xf numFmtId="4" fontId="7" fillId="6" borderId="19" xfId="0" applyNumberFormat="1" applyFont="1" applyFill="1" applyBorder="1"/>
    <xf numFmtId="0" fontId="1" fillId="5" borderId="23" xfId="0" applyFont="1" applyFill="1" applyBorder="1" applyAlignment="1">
      <alignment horizontal="center" vertical="center" wrapText="1"/>
    </xf>
    <xf numFmtId="0" fontId="1" fillId="5" borderId="24" xfId="0" applyFont="1" applyFill="1" applyBorder="1" applyAlignment="1">
      <alignment horizontal="center"/>
    </xf>
    <xf numFmtId="3" fontId="1" fillId="5" borderId="25" xfId="0" applyNumberFormat="1" applyFont="1" applyFill="1" applyBorder="1"/>
    <xf numFmtId="4" fontId="2" fillId="5" borderId="25" xfId="0" applyNumberFormat="1" applyFont="1" applyFill="1" applyBorder="1"/>
    <xf numFmtId="3" fontId="1" fillId="5" borderId="24" xfId="0" applyNumberFormat="1" applyFont="1" applyFill="1" applyBorder="1"/>
    <xf numFmtId="0" fontId="1" fillId="6" borderId="23" xfId="0" applyFont="1" applyFill="1" applyBorder="1" applyAlignment="1">
      <alignment horizontal="center" vertical="center" wrapText="1"/>
    </xf>
    <xf numFmtId="0" fontId="1" fillId="6" borderId="25" xfId="0" applyFont="1" applyFill="1" applyBorder="1" applyAlignment="1">
      <alignment horizontal="center"/>
    </xf>
    <xf numFmtId="3" fontId="1" fillId="6" borderId="23" xfId="0" applyNumberFormat="1" applyFont="1" applyFill="1" applyBorder="1"/>
    <xf numFmtId="3" fontId="1" fillId="6" borderId="25" xfId="0" applyNumberFormat="1" applyFont="1" applyFill="1" applyBorder="1"/>
    <xf numFmtId="4" fontId="2" fillId="6" borderId="25" xfId="0" applyNumberFormat="1" applyFont="1" applyFill="1" applyBorder="1"/>
    <xf numFmtId="3" fontId="1" fillId="6" borderId="24" xfId="0" applyNumberFormat="1" applyFont="1" applyFill="1" applyBorder="1"/>
    <xf numFmtId="4" fontId="1" fillId="7" borderId="4" xfId="0" applyNumberFormat="1" applyFont="1" applyFill="1" applyBorder="1"/>
    <xf numFmtId="4" fontId="7" fillId="6" borderId="4" xfId="0" applyNumberFormat="1" applyFont="1" applyFill="1" applyBorder="1"/>
    <xf numFmtId="4" fontId="7" fillId="6" borderId="3" xfId="0" applyNumberFormat="1" applyFont="1" applyFill="1" applyBorder="1"/>
    <xf numFmtId="4" fontId="7" fillId="6" borderId="5" xfId="0" applyNumberFormat="1" applyFont="1" applyFill="1" applyBorder="1"/>
    <xf numFmtId="4" fontId="1" fillId="7" borderId="3" xfId="0" applyNumberFormat="1" applyFont="1" applyFill="1" applyBorder="1"/>
    <xf numFmtId="0" fontId="1" fillId="7" borderId="4" xfId="0" applyFont="1" applyFill="1" applyBorder="1"/>
    <xf numFmtId="3" fontId="1" fillId="7" borderId="22" xfId="0" applyNumberFormat="1" applyFont="1" applyFill="1" applyBorder="1"/>
    <xf numFmtId="3" fontId="1" fillId="7" borderId="21" xfId="0" applyNumberFormat="1" applyFont="1" applyFill="1" applyBorder="1"/>
    <xf numFmtId="4" fontId="2" fillId="7" borderId="21" xfId="0" applyNumberFormat="1" applyFont="1" applyFill="1" applyBorder="1"/>
    <xf numFmtId="4" fontId="4" fillId="0" borderId="13" xfId="0" applyNumberFormat="1" applyFont="1" applyFill="1" applyBorder="1" applyAlignment="1">
      <alignment horizontal="center" wrapText="1"/>
    </xf>
    <xf numFmtId="4" fontId="4" fillId="0" borderId="11" xfId="0" applyNumberFormat="1" applyFont="1" applyFill="1" applyBorder="1" applyAlignment="1">
      <alignment vertical="center"/>
    </xf>
    <xf numFmtId="4" fontId="4" fillId="0" borderId="12" xfId="0" applyNumberFormat="1" applyFont="1" applyFill="1" applyBorder="1" applyAlignment="1">
      <alignment vertical="center"/>
    </xf>
    <xf numFmtId="3" fontId="4" fillId="0" borderId="12" xfId="0" applyNumberFormat="1" applyFont="1" applyFill="1" applyBorder="1" applyAlignment="1">
      <alignment vertical="center"/>
    </xf>
    <xf numFmtId="4" fontId="4" fillId="0" borderId="13" xfId="0" applyNumberFormat="1" applyFont="1" applyFill="1" applyBorder="1" applyAlignment="1">
      <alignment vertical="center"/>
    </xf>
    <xf numFmtId="4" fontId="3" fillId="0" borderId="10" xfId="0" applyNumberFormat="1" applyFont="1" applyBorder="1" applyAlignment="1">
      <alignment horizontal="left"/>
    </xf>
    <xf numFmtId="0" fontId="10" fillId="0" borderId="0" xfId="0" applyFont="1" applyFill="1" applyBorder="1" applyAlignment="1"/>
    <xf numFmtId="4" fontId="12" fillId="0" borderId="0" xfId="0" applyNumberFormat="1" applyFont="1" applyFill="1" applyBorder="1"/>
    <xf numFmtId="0" fontId="12" fillId="0" borderId="0" xfId="0" applyFont="1" applyFill="1" applyBorder="1"/>
    <xf numFmtId="3" fontId="12" fillId="0" borderId="0" xfId="0" applyNumberFormat="1" applyFont="1" applyFill="1" applyBorder="1" applyAlignment="1">
      <alignment horizontal="center"/>
    </xf>
    <xf numFmtId="3" fontId="12" fillId="0" borderId="0" xfId="0" applyNumberFormat="1" applyFont="1" applyFill="1" applyBorder="1"/>
    <xf numFmtId="3" fontId="10" fillId="0" borderId="28" xfId="0" applyNumberFormat="1" applyFont="1" applyFill="1" applyBorder="1" applyAlignment="1">
      <alignment horizontal="center" wrapText="1"/>
    </xf>
    <xf numFmtId="3" fontId="10" fillId="0" borderId="13" xfId="0" applyNumberFormat="1" applyFont="1" applyFill="1" applyBorder="1" applyAlignment="1">
      <alignment horizontal="center" wrapText="1"/>
    </xf>
    <xf numFmtId="3" fontId="10" fillId="9" borderId="15" xfId="0" applyNumberFormat="1" applyFont="1" applyFill="1" applyBorder="1" applyAlignment="1">
      <alignment horizontal="center" wrapText="1"/>
    </xf>
    <xf numFmtId="4" fontId="10" fillId="0" borderId="13" xfId="0" applyNumberFormat="1" applyFont="1" applyFill="1" applyBorder="1" applyAlignment="1">
      <alignment horizontal="center" wrapText="1"/>
    </xf>
    <xf numFmtId="4" fontId="10" fillId="9" borderId="15" xfId="0" applyNumberFormat="1" applyFont="1" applyFill="1" applyBorder="1" applyAlignment="1">
      <alignment horizontal="center" wrapText="1"/>
    </xf>
    <xf numFmtId="0" fontId="10" fillId="8" borderId="28" xfId="0" applyNumberFormat="1" applyFont="1" applyFill="1" applyBorder="1" applyAlignment="1">
      <alignment horizontal="center" vertical="center" wrapText="1"/>
    </xf>
    <xf numFmtId="0" fontId="10" fillId="8" borderId="13" xfId="0" applyNumberFormat="1" applyFont="1" applyFill="1" applyBorder="1" applyAlignment="1">
      <alignment horizontal="center" vertical="center"/>
    </xf>
    <xf numFmtId="0" fontId="12" fillId="0" borderId="6" xfId="0" applyFont="1" applyFill="1" applyBorder="1" applyAlignment="1">
      <alignment vertical="center"/>
    </xf>
    <xf numFmtId="3" fontId="12" fillId="0" borderId="29" xfId="0" applyNumberFormat="1" applyFont="1" applyFill="1" applyBorder="1" applyAlignment="1">
      <alignment horizontal="right" vertical="center"/>
    </xf>
    <xf numFmtId="3" fontId="12" fillId="0" borderId="30" xfId="0" applyNumberFormat="1" applyFont="1" applyFill="1" applyBorder="1" applyAlignment="1">
      <alignment horizontal="right"/>
    </xf>
    <xf numFmtId="3" fontId="12" fillId="9" borderId="0" xfId="0" applyNumberFormat="1" applyFont="1" applyFill="1" applyBorder="1" applyAlignment="1">
      <alignment horizontal="right"/>
    </xf>
    <xf numFmtId="3" fontId="12" fillId="0" borderId="31" xfId="0" applyNumberFormat="1" applyFont="1" applyFill="1" applyBorder="1" applyAlignment="1">
      <alignment horizontal="right"/>
    </xf>
    <xf numFmtId="4" fontId="12" fillId="0" borderId="12" xfId="0" applyNumberFormat="1" applyFont="1" applyFill="1" applyBorder="1" applyAlignment="1">
      <alignment horizontal="right"/>
    </xf>
    <xf numFmtId="4" fontId="12" fillId="9" borderId="0" xfId="0" applyNumberFormat="1" applyFont="1" applyFill="1" applyBorder="1" applyAlignment="1">
      <alignment horizontal="right"/>
    </xf>
    <xf numFmtId="3" fontId="12" fillId="8" borderId="31" xfId="0" applyNumberFormat="1" applyFont="1" applyFill="1" applyBorder="1" applyAlignment="1">
      <alignment horizontal="right"/>
    </xf>
    <xf numFmtId="4" fontId="12" fillId="8" borderId="12" xfId="0" applyNumberFormat="1" applyFont="1" applyFill="1" applyBorder="1" applyAlignment="1">
      <alignment horizontal="right"/>
    </xf>
    <xf numFmtId="3" fontId="7" fillId="3" borderId="18" xfId="0" applyNumberFormat="1" applyFont="1" applyFill="1" applyBorder="1"/>
    <xf numFmtId="3" fontId="12" fillId="0" borderId="32" xfId="0" applyNumberFormat="1" applyFont="1" applyFill="1" applyBorder="1" applyAlignment="1">
      <alignment horizontal="right" vertical="center"/>
    </xf>
    <xf numFmtId="3" fontId="12" fillId="0" borderId="33" xfId="0" applyNumberFormat="1" applyFont="1" applyFill="1" applyBorder="1" applyAlignment="1">
      <alignment horizontal="right"/>
    </xf>
    <xf numFmtId="0" fontId="12" fillId="10" borderId="6" xfId="0" applyFont="1" applyFill="1" applyBorder="1" applyAlignment="1">
      <alignment vertical="center"/>
    </xf>
    <xf numFmtId="1" fontId="12" fillId="0" borderId="32" xfId="0" applyNumberFormat="1" applyFont="1" applyFill="1" applyBorder="1" applyAlignment="1">
      <alignment horizontal="right" vertical="center"/>
    </xf>
    <xf numFmtId="1" fontId="12" fillId="0" borderId="33" xfId="0" applyNumberFormat="1" applyFont="1" applyFill="1" applyBorder="1" applyAlignment="1">
      <alignment horizontal="right"/>
    </xf>
    <xf numFmtId="1" fontId="12" fillId="0" borderId="31" xfId="0" applyNumberFormat="1" applyFont="1" applyFill="1" applyBorder="1" applyAlignment="1">
      <alignment horizontal="right"/>
    </xf>
    <xf numFmtId="2" fontId="12" fillId="0" borderId="12" xfId="0" applyNumberFormat="1" applyFont="1" applyFill="1" applyBorder="1" applyAlignment="1">
      <alignment horizontal="right"/>
    </xf>
    <xf numFmtId="0" fontId="12" fillId="0" borderId="1" xfId="0" applyFont="1" applyFill="1" applyBorder="1" applyAlignment="1">
      <alignment vertical="center"/>
    </xf>
    <xf numFmtId="3" fontId="12" fillId="0" borderId="34" xfId="0" applyNumberFormat="1" applyFont="1" applyFill="1" applyBorder="1" applyAlignment="1">
      <alignment horizontal="right" vertical="center"/>
    </xf>
    <xf numFmtId="3" fontId="12" fillId="0" borderId="28" xfId="0" applyNumberFormat="1" applyFont="1" applyFill="1" applyBorder="1" applyAlignment="1">
      <alignment horizontal="right"/>
    </xf>
    <xf numFmtId="3" fontId="12" fillId="8" borderId="28" xfId="0" applyNumberFormat="1" applyFont="1" applyFill="1" applyBorder="1" applyAlignment="1">
      <alignment horizontal="right"/>
    </xf>
    <xf numFmtId="4" fontId="12" fillId="8" borderId="13" xfId="0" applyNumberFormat="1" applyFont="1" applyFill="1" applyBorder="1" applyAlignment="1">
      <alignment horizontal="right"/>
    </xf>
    <xf numFmtId="0" fontId="13" fillId="10" borderId="7" xfId="0" applyFont="1" applyFill="1" applyBorder="1" applyAlignment="1">
      <alignment vertical="center"/>
    </xf>
    <xf numFmtId="3" fontId="13" fillId="10" borderId="16" xfId="0" applyNumberFormat="1" applyFont="1" applyFill="1" applyBorder="1" applyAlignment="1">
      <alignment horizontal="center"/>
    </xf>
    <xf numFmtId="3" fontId="10" fillId="0" borderId="16" xfId="0" applyNumberFormat="1" applyFont="1" applyFill="1" applyBorder="1" applyAlignment="1">
      <alignment horizontal="center"/>
    </xf>
    <xf numFmtId="3" fontId="10" fillId="9" borderId="16" xfId="0" applyNumberFormat="1" applyFont="1" applyFill="1" applyBorder="1" applyAlignment="1">
      <alignment horizontal="center"/>
    </xf>
    <xf numFmtId="3" fontId="10" fillId="9" borderId="7" xfId="0" applyNumberFormat="1" applyFont="1" applyFill="1" applyBorder="1" applyAlignment="1">
      <alignment horizontal="center"/>
    </xf>
    <xf numFmtId="3" fontId="10" fillId="0" borderId="35" xfId="0" applyNumberFormat="1" applyFont="1" applyFill="1" applyBorder="1" applyAlignment="1">
      <alignment horizontal="center"/>
    </xf>
    <xf numFmtId="3" fontId="10" fillId="0" borderId="14" xfId="0" applyNumberFormat="1" applyFont="1" applyFill="1" applyBorder="1" applyAlignment="1">
      <alignment horizontal="center"/>
    </xf>
    <xf numFmtId="3" fontId="9" fillId="0" borderId="16" xfId="0" applyNumberFormat="1" applyFont="1" applyFill="1" applyBorder="1"/>
    <xf numFmtId="0" fontId="11" fillId="10" borderId="16" xfId="0" applyFont="1" applyFill="1" applyBorder="1" applyAlignment="1">
      <alignment vertical="center"/>
    </xf>
    <xf numFmtId="3" fontId="11" fillId="0" borderId="7" xfId="0" applyNumberFormat="1" applyFont="1" applyFill="1" applyBorder="1" applyAlignment="1">
      <alignment horizontal="center" vertical="center"/>
    </xf>
    <xf numFmtId="3" fontId="11" fillId="0" borderId="14" xfId="0" applyNumberFormat="1" applyFont="1" applyFill="1" applyBorder="1" applyAlignment="1">
      <alignment horizontal="center" vertical="center"/>
    </xf>
    <xf numFmtId="3" fontId="11" fillId="0" borderId="20" xfId="0" applyNumberFormat="1" applyFont="1" applyFill="1" applyBorder="1" applyAlignment="1">
      <alignment horizontal="center" vertical="center"/>
    </xf>
    <xf numFmtId="3" fontId="11" fillId="0" borderId="7" xfId="0" applyNumberFormat="1" applyFont="1" applyFill="1" applyBorder="1" applyAlignment="1">
      <alignment vertical="center"/>
    </xf>
    <xf numFmtId="14" fontId="0" fillId="0" borderId="0" xfId="0" applyNumberFormat="1"/>
    <xf numFmtId="0" fontId="1" fillId="7" borderId="4" xfId="0" applyFont="1" applyFill="1" applyBorder="1" applyAlignment="1">
      <alignment horizontal="center" vertical="center" wrapText="1"/>
    </xf>
    <xf numFmtId="0" fontId="1" fillId="7" borderId="23" xfId="0" applyFont="1" applyFill="1" applyBorder="1" applyAlignment="1">
      <alignment horizontal="center" vertical="center" wrapText="1"/>
    </xf>
    <xf numFmtId="0" fontId="7" fillId="7" borderId="17" xfId="0" applyFont="1" applyFill="1" applyBorder="1" applyAlignment="1">
      <alignment horizontal="center" vertical="center"/>
    </xf>
    <xf numFmtId="0" fontId="1" fillId="7" borderId="4" xfId="0" applyFont="1" applyFill="1" applyBorder="1" applyAlignment="1">
      <alignment horizontal="center"/>
    </xf>
    <xf numFmtId="0" fontId="1" fillId="7" borderId="25" xfId="0" applyFont="1" applyFill="1" applyBorder="1" applyAlignment="1">
      <alignment horizontal="center"/>
    </xf>
    <xf numFmtId="0" fontId="7" fillId="7" borderId="18" xfId="0" applyFont="1" applyFill="1" applyBorder="1" applyAlignment="1">
      <alignment horizontal="center"/>
    </xf>
    <xf numFmtId="4" fontId="7" fillId="7" borderId="17" xfId="0" applyNumberFormat="1" applyFont="1" applyFill="1" applyBorder="1"/>
    <xf numFmtId="4" fontId="7" fillId="7" borderId="18" xfId="0" applyNumberFormat="1" applyFont="1" applyFill="1" applyBorder="1"/>
    <xf numFmtId="4" fontId="1" fillId="7" borderId="7" xfId="0" applyNumberFormat="1" applyFont="1" applyFill="1" applyBorder="1"/>
    <xf numFmtId="3" fontId="1" fillId="7" borderId="20" xfId="0" applyNumberFormat="1" applyFont="1" applyFill="1" applyBorder="1"/>
    <xf numFmtId="4" fontId="7" fillId="7" borderId="16" xfId="0" applyNumberFormat="1" applyFont="1" applyFill="1" applyBorder="1"/>
    <xf numFmtId="0" fontId="0" fillId="0" borderId="3" xfId="0" applyBorder="1"/>
    <xf numFmtId="0" fontId="0" fillId="0" borderId="4" xfId="0" applyBorder="1"/>
    <xf numFmtId="0" fontId="0" fillId="0" borderId="5" xfId="0" applyBorder="1"/>
    <xf numFmtId="0" fontId="0" fillId="0" borderId="15" xfId="0" applyBorder="1" applyAlignment="1">
      <alignment horizontal="left" wrapText="1"/>
    </xf>
    <xf numFmtId="0" fontId="0" fillId="0" borderId="13" xfId="0" applyBorder="1" applyAlignment="1">
      <alignment horizontal="left" wrapText="1"/>
    </xf>
    <xf numFmtId="0" fontId="0" fillId="0" borderId="27" xfId="0" applyBorder="1" applyAlignment="1">
      <alignment horizontal="left" wrapText="1"/>
    </xf>
    <xf numFmtId="0" fontId="0" fillId="0" borderId="11" xfId="0" applyBorder="1" applyAlignment="1">
      <alignment horizontal="left" wrapText="1"/>
    </xf>
    <xf numFmtId="0" fontId="0" fillId="0" borderId="0" xfId="0" applyBorder="1" applyAlignment="1">
      <alignment horizontal="left" wrapText="1"/>
    </xf>
    <xf numFmtId="0" fontId="0" fillId="0" borderId="12" xfId="0" applyBorder="1" applyAlignment="1">
      <alignment horizontal="left" wrapText="1"/>
    </xf>
    <xf numFmtId="0" fontId="0" fillId="0" borderId="0" xfId="0" applyBorder="1" applyAlignment="1">
      <alignment horizontal="left"/>
    </xf>
    <xf numFmtId="0" fontId="0" fillId="0" borderId="12" xfId="0" applyBorder="1" applyAlignment="1">
      <alignment horizontal="left"/>
    </xf>
    <xf numFmtId="0" fontId="14" fillId="0" borderId="15" xfId="0" applyFont="1" applyBorder="1" applyAlignment="1">
      <alignment horizontal="center"/>
    </xf>
    <xf numFmtId="0" fontId="6" fillId="0" borderId="0" xfId="0" applyFont="1" applyBorder="1" applyAlignment="1">
      <alignment horizontal="left" wrapText="1"/>
    </xf>
    <xf numFmtId="0" fontId="6" fillId="0" borderId="12" xfId="0" applyFont="1" applyBorder="1" applyAlignment="1">
      <alignment horizontal="left" wrapText="1"/>
    </xf>
    <xf numFmtId="4" fontId="4" fillId="0" borderId="3" xfId="0" applyNumberFormat="1" applyFont="1" applyFill="1" applyBorder="1" applyAlignment="1">
      <alignment horizontal="center" vertical="center"/>
    </xf>
    <xf numFmtId="4" fontId="4" fillId="0" borderId="4" xfId="0" applyNumberFormat="1" applyFont="1" applyFill="1" applyBorder="1" applyAlignment="1">
      <alignment horizontal="center" vertical="center"/>
    </xf>
    <xf numFmtId="4" fontId="4" fillId="0" borderId="5" xfId="0" applyNumberFormat="1" applyFont="1" applyFill="1" applyBorder="1" applyAlignment="1">
      <alignment horizontal="center" vertical="center"/>
    </xf>
    <xf numFmtId="4" fontId="4" fillId="0" borderId="3" xfId="0" applyNumberFormat="1" applyFont="1" applyFill="1" applyBorder="1" applyAlignment="1">
      <alignment horizontal="center" vertical="center" wrapText="1"/>
    </xf>
    <xf numFmtId="4" fontId="4" fillId="0" borderId="11" xfId="0" applyNumberFormat="1" applyFont="1" applyFill="1" applyBorder="1" applyAlignment="1">
      <alignment horizontal="center" vertical="center" wrapText="1"/>
    </xf>
    <xf numFmtId="0" fontId="7" fillId="0" borderId="3" xfId="0" applyFont="1" applyBorder="1" applyAlignment="1">
      <alignment horizontal="center" vertical="center"/>
    </xf>
    <xf numFmtId="0" fontId="7" fillId="0" borderId="11"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4" fontId="7" fillId="0" borderId="0" xfId="0" applyNumberFormat="1" applyFont="1" applyAlignment="1">
      <alignment horizontal="left"/>
    </xf>
    <xf numFmtId="0" fontId="7" fillId="6" borderId="7" xfId="0" applyFont="1" applyFill="1" applyBorder="1" applyAlignment="1">
      <alignment horizontal="center" vertical="center" wrapText="1"/>
    </xf>
    <xf numFmtId="0" fontId="7" fillId="6" borderId="20" xfId="0" applyFont="1" applyFill="1" applyBorder="1" applyAlignment="1">
      <alignment horizontal="center" vertical="center" wrapText="1"/>
    </xf>
    <xf numFmtId="0" fontId="7" fillId="6" borderId="14" xfId="0" applyFont="1" applyFill="1" applyBorder="1" applyAlignment="1">
      <alignment horizontal="center" vertical="center" wrapText="1"/>
    </xf>
    <xf numFmtId="0" fontId="7" fillId="7" borderId="7" xfId="0" applyFont="1" applyFill="1" applyBorder="1" applyAlignment="1">
      <alignment horizontal="center" vertical="center" wrapText="1"/>
    </xf>
    <xf numFmtId="0" fontId="7" fillId="7" borderId="20" xfId="0" applyFont="1" applyFill="1" applyBorder="1" applyAlignment="1">
      <alignment horizontal="center" vertical="center" wrapText="1"/>
    </xf>
    <xf numFmtId="0" fontId="7" fillId="7" borderId="14" xfId="0" applyFont="1" applyFill="1" applyBorder="1" applyAlignment="1">
      <alignment horizontal="center" vertical="center" wrapText="1"/>
    </xf>
    <xf numFmtId="4" fontId="4" fillId="0" borderId="7" xfId="0" applyNumberFormat="1" applyFont="1" applyFill="1" applyBorder="1" applyAlignment="1">
      <alignment horizontal="center" vertical="center" wrapText="1"/>
    </xf>
    <xf numFmtId="4" fontId="4" fillId="0" borderId="14" xfId="0" applyNumberFormat="1" applyFont="1" applyFill="1" applyBorder="1" applyAlignment="1">
      <alignment horizontal="center" vertical="center" wrapText="1"/>
    </xf>
    <xf numFmtId="0" fontId="7" fillId="5" borderId="7" xfId="0" applyFont="1" applyFill="1" applyBorder="1" applyAlignment="1">
      <alignment horizontal="center" vertical="center" wrapText="1"/>
    </xf>
    <xf numFmtId="0" fontId="7" fillId="5" borderId="20" xfId="0" applyFont="1" applyFill="1" applyBorder="1" applyAlignment="1">
      <alignment horizontal="center" vertical="center" wrapText="1"/>
    </xf>
    <xf numFmtId="0" fontId="7" fillId="5" borderId="14" xfId="0" applyFont="1" applyFill="1" applyBorder="1" applyAlignment="1">
      <alignment horizontal="center" vertical="center" wrapText="1"/>
    </xf>
    <xf numFmtId="0" fontId="10" fillId="0" borderId="26" xfId="0" applyFont="1" applyFill="1" applyBorder="1" applyAlignment="1">
      <alignment horizontal="center" vertical="center"/>
    </xf>
    <xf numFmtId="0" fontId="10" fillId="0" borderId="12" xfId="0" applyFont="1" applyFill="1" applyBorder="1" applyAlignment="1">
      <alignment horizontal="center" vertical="center"/>
    </xf>
    <xf numFmtId="3" fontId="10" fillId="8" borderId="3" xfId="0" applyNumberFormat="1" applyFont="1" applyFill="1" applyBorder="1" applyAlignment="1">
      <alignment horizontal="center" vertical="center"/>
    </xf>
    <xf numFmtId="3" fontId="10" fillId="8" borderId="11" xfId="0" applyNumberFormat="1" applyFont="1" applyFill="1" applyBorder="1" applyAlignment="1">
      <alignment horizontal="center" vertical="center"/>
    </xf>
    <xf numFmtId="0" fontId="4" fillId="3" borderId="17" xfId="0" applyFont="1" applyFill="1" applyBorder="1" applyAlignment="1">
      <alignment horizontal="center" wrapText="1"/>
    </xf>
    <xf numFmtId="0" fontId="4" fillId="3" borderId="19" xfId="0" applyFont="1" applyFill="1" applyBorder="1" applyAlignment="1">
      <alignment horizontal="center" wrapText="1"/>
    </xf>
    <xf numFmtId="3" fontId="11" fillId="0" borderId="7" xfId="0" applyNumberFormat="1" applyFont="1" applyFill="1" applyBorder="1" applyAlignment="1">
      <alignment horizontal="center" vertical="center"/>
    </xf>
    <xf numFmtId="3" fontId="11" fillId="0" borderId="14" xfId="0" applyNumberFormat="1" applyFont="1" applyFill="1" applyBorder="1" applyAlignment="1">
      <alignment horizontal="center" vertical="center"/>
    </xf>
    <xf numFmtId="4" fontId="10" fillId="0" borderId="3" xfId="0" applyNumberFormat="1" applyFont="1" applyFill="1" applyBorder="1" applyAlignment="1">
      <alignment horizontal="center"/>
    </xf>
    <xf numFmtId="4" fontId="10" fillId="0" borderId="27" xfId="0" applyNumberFormat="1" applyFont="1" applyFill="1" applyBorder="1" applyAlignment="1">
      <alignment horizontal="center"/>
    </xf>
    <xf numFmtId="4" fontId="10" fillId="0" borderId="11" xfId="0" applyNumberFormat="1" applyFont="1" applyFill="1" applyBorder="1" applyAlignment="1">
      <alignment horizontal="center"/>
    </xf>
    <xf numFmtId="0" fontId="10" fillId="0" borderId="3" xfId="0" applyFont="1" applyFill="1" applyBorder="1" applyAlignment="1">
      <alignment horizontal="center"/>
    </xf>
    <xf numFmtId="0" fontId="10" fillId="0" borderId="27" xfId="0" applyFont="1" applyFill="1" applyBorder="1" applyAlignment="1">
      <alignment horizontal="center"/>
    </xf>
    <xf numFmtId="0" fontId="10" fillId="0" borderId="11" xfId="0" applyFont="1" applyFill="1" applyBorder="1" applyAlignment="1">
      <alignment horizontal="center"/>
    </xf>
  </cellXfs>
  <cellStyles count="1">
    <cellStyle name="Normaali"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abSelected="1" zoomScale="80" zoomScaleNormal="80" workbookViewId="0">
      <selection sqref="A1:B1"/>
    </sheetView>
  </sheetViews>
  <sheetFormatPr defaultRowHeight="14.5" x14ac:dyDescent="0.35"/>
  <sheetData>
    <row r="1" spans="1:19" ht="41.5" customHeight="1" thickBot="1" x14ac:dyDescent="0.5">
      <c r="A1" s="169" t="s">
        <v>74</v>
      </c>
      <c r="B1" s="169"/>
      <c r="C1" s="146">
        <v>44599</v>
      </c>
    </row>
    <row r="2" spans="1:19" ht="15" thickBot="1" x14ac:dyDescent="0.4"/>
    <row r="3" spans="1:19" ht="45.5" customHeight="1" x14ac:dyDescent="0.35">
      <c r="A3" s="158" t="s">
        <v>67</v>
      </c>
      <c r="B3" s="163" t="s">
        <v>78</v>
      </c>
      <c r="C3" s="163"/>
      <c r="D3" s="163"/>
      <c r="E3" s="163"/>
      <c r="F3" s="163"/>
      <c r="G3" s="163"/>
      <c r="H3" s="163"/>
      <c r="I3" s="163"/>
      <c r="J3" s="163"/>
      <c r="K3" s="163"/>
      <c r="L3" s="163"/>
      <c r="M3" s="163"/>
      <c r="N3" s="163"/>
      <c r="O3" s="163"/>
      <c r="P3" s="163"/>
      <c r="Q3" s="163"/>
      <c r="R3" s="163"/>
      <c r="S3" s="164"/>
    </row>
    <row r="4" spans="1:19" ht="73" customHeight="1" x14ac:dyDescent="0.35">
      <c r="A4" s="159" t="s">
        <v>68</v>
      </c>
      <c r="B4" s="165" t="s">
        <v>80</v>
      </c>
      <c r="C4" s="165"/>
      <c r="D4" s="165"/>
      <c r="E4" s="165"/>
      <c r="F4" s="165"/>
      <c r="G4" s="165"/>
      <c r="H4" s="165"/>
      <c r="I4" s="165"/>
      <c r="J4" s="165"/>
      <c r="K4" s="165"/>
      <c r="L4" s="165"/>
      <c r="M4" s="165"/>
      <c r="N4" s="165"/>
      <c r="O4" s="165"/>
      <c r="P4" s="165"/>
      <c r="Q4" s="165"/>
      <c r="R4" s="165"/>
      <c r="S4" s="166"/>
    </row>
    <row r="5" spans="1:19" ht="33" customHeight="1" x14ac:dyDescent="0.35">
      <c r="A5" s="159" t="s">
        <v>69</v>
      </c>
      <c r="B5" s="167" t="s">
        <v>71</v>
      </c>
      <c r="C5" s="167"/>
      <c r="D5" s="167"/>
      <c r="E5" s="167"/>
      <c r="F5" s="167"/>
      <c r="G5" s="167"/>
      <c r="H5" s="167"/>
      <c r="I5" s="167"/>
      <c r="J5" s="167"/>
      <c r="K5" s="167"/>
      <c r="L5" s="167"/>
      <c r="M5" s="167"/>
      <c r="N5" s="167"/>
      <c r="O5" s="167"/>
      <c r="P5" s="167"/>
      <c r="Q5" s="167"/>
      <c r="R5" s="167"/>
      <c r="S5" s="168"/>
    </row>
    <row r="6" spans="1:19" ht="42" customHeight="1" x14ac:dyDescent="0.35">
      <c r="A6" s="159" t="s">
        <v>70</v>
      </c>
      <c r="B6" s="165" t="s">
        <v>77</v>
      </c>
      <c r="C6" s="165"/>
      <c r="D6" s="165"/>
      <c r="E6" s="165"/>
      <c r="F6" s="165"/>
      <c r="G6" s="165"/>
      <c r="H6" s="165"/>
      <c r="I6" s="165"/>
      <c r="J6" s="165"/>
      <c r="K6" s="165"/>
      <c r="L6" s="165"/>
      <c r="M6" s="165"/>
      <c r="N6" s="165"/>
      <c r="O6" s="165"/>
      <c r="P6" s="165"/>
      <c r="Q6" s="165"/>
      <c r="R6" s="165"/>
      <c r="S6" s="166"/>
    </row>
    <row r="7" spans="1:19" ht="30" customHeight="1" x14ac:dyDescent="0.35">
      <c r="A7" s="159" t="s">
        <v>73</v>
      </c>
      <c r="B7" s="170" t="s">
        <v>72</v>
      </c>
      <c r="C7" s="170"/>
      <c r="D7" s="170"/>
      <c r="E7" s="170"/>
      <c r="F7" s="170"/>
      <c r="G7" s="170"/>
      <c r="H7" s="170"/>
      <c r="I7" s="170"/>
      <c r="J7" s="170"/>
      <c r="K7" s="170"/>
      <c r="L7" s="170"/>
      <c r="M7" s="170"/>
      <c r="N7" s="170"/>
      <c r="O7" s="170"/>
      <c r="P7" s="170"/>
      <c r="Q7" s="170"/>
      <c r="R7" s="170"/>
      <c r="S7" s="171"/>
    </row>
    <row r="8" spans="1:19" ht="46" customHeight="1" x14ac:dyDescent="0.35">
      <c r="A8" s="159" t="s">
        <v>76</v>
      </c>
      <c r="B8" s="165" t="s">
        <v>75</v>
      </c>
      <c r="C8" s="165"/>
      <c r="D8" s="165"/>
      <c r="E8" s="165"/>
      <c r="F8" s="165"/>
      <c r="G8" s="165"/>
      <c r="H8" s="165"/>
      <c r="I8" s="165"/>
      <c r="J8" s="165"/>
      <c r="K8" s="165"/>
      <c r="L8" s="165"/>
      <c r="M8" s="165"/>
      <c r="N8" s="165"/>
      <c r="O8" s="165"/>
      <c r="P8" s="165"/>
      <c r="Q8" s="165"/>
      <c r="R8" s="165"/>
      <c r="S8" s="166"/>
    </row>
    <row r="9" spans="1:19" ht="71" customHeight="1" thickBot="1" x14ac:dyDescent="0.4">
      <c r="A9" s="160" t="s">
        <v>79</v>
      </c>
      <c r="B9" s="161" t="s">
        <v>81</v>
      </c>
      <c r="C9" s="161"/>
      <c r="D9" s="161"/>
      <c r="E9" s="161"/>
      <c r="F9" s="161"/>
      <c r="G9" s="161"/>
      <c r="H9" s="161"/>
      <c r="I9" s="161"/>
      <c r="J9" s="161"/>
      <c r="K9" s="161"/>
      <c r="L9" s="161"/>
      <c r="M9" s="161"/>
      <c r="N9" s="161"/>
      <c r="O9" s="161"/>
      <c r="P9" s="161"/>
      <c r="Q9" s="161"/>
      <c r="R9" s="161"/>
      <c r="S9" s="162"/>
    </row>
  </sheetData>
  <mergeCells count="8">
    <mergeCell ref="B9:S9"/>
    <mergeCell ref="B3:S3"/>
    <mergeCell ref="B4:S4"/>
    <mergeCell ref="B5:S5"/>
    <mergeCell ref="A1:B1"/>
    <mergeCell ref="B6:S6"/>
    <mergeCell ref="B7:S7"/>
    <mergeCell ref="B8:S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zoomScale="80" zoomScaleNormal="80" workbookViewId="0"/>
  </sheetViews>
  <sheetFormatPr defaultRowHeight="13" x14ac:dyDescent="0.3"/>
  <cols>
    <col min="1" max="1" width="50.08984375" style="21" bestFit="1" customWidth="1"/>
    <col min="2" max="2" width="12.26953125" style="21" bestFit="1" customWidth="1"/>
    <col min="3" max="3" width="11.7265625" style="21" bestFit="1" customWidth="1"/>
    <col min="4" max="4" width="12.7265625" style="21" bestFit="1" customWidth="1"/>
    <col min="5" max="5" width="16.90625" style="21" bestFit="1" customWidth="1"/>
    <col min="6" max="6" width="12.1796875" style="21" bestFit="1" customWidth="1"/>
    <col min="7" max="16384" width="8.7265625" style="21"/>
  </cols>
  <sheetData>
    <row r="1" spans="1:7" x14ac:dyDescent="0.3">
      <c r="A1" s="1" t="s">
        <v>0</v>
      </c>
      <c r="B1" s="181" t="s">
        <v>51</v>
      </c>
      <c r="C1" s="181"/>
      <c r="D1" s="181"/>
      <c r="E1" s="181"/>
      <c r="F1" s="36" t="s">
        <v>38</v>
      </c>
    </row>
    <row r="2" spans="1:7" x14ac:dyDescent="0.3">
      <c r="A2" s="1"/>
      <c r="C2" s="1"/>
    </row>
    <row r="3" spans="1:7" x14ac:dyDescent="0.3">
      <c r="A3" s="12" t="s">
        <v>1</v>
      </c>
      <c r="B3" s="11"/>
      <c r="C3" s="11"/>
      <c r="D3" s="11"/>
      <c r="E3" s="11"/>
      <c r="F3" s="11"/>
      <c r="G3" s="22"/>
    </row>
    <row r="4" spans="1:7" x14ac:dyDescent="0.3">
      <c r="A4" s="13" t="s">
        <v>4</v>
      </c>
      <c r="B4" s="11"/>
      <c r="C4" s="11"/>
      <c r="D4" s="11"/>
      <c r="E4" s="11"/>
      <c r="F4" s="11"/>
      <c r="G4" s="22"/>
    </row>
    <row r="5" spans="1:7" x14ac:dyDescent="0.3">
      <c r="A5" s="14" t="s">
        <v>2</v>
      </c>
      <c r="B5" s="11"/>
      <c r="C5" s="11"/>
      <c r="D5" s="11"/>
      <c r="E5" s="11"/>
      <c r="F5" s="11"/>
      <c r="G5" s="22"/>
    </row>
    <row r="6" spans="1:7" x14ac:dyDescent="0.3">
      <c r="A6" s="98" t="s">
        <v>3</v>
      </c>
      <c r="B6" s="10"/>
      <c r="C6" s="10"/>
      <c r="D6" s="23"/>
      <c r="E6" s="23"/>
      <c r="F6" s="23"/>
    </row>
    <row r="7" spans="1:7" ht="13.5" thickBot="1" x14ac:dyDescent="0.35"/>
    <row r="8" spans="1:7" ht="32" customHeight="1" x14ac:dyDescent="0.3">
      <c r="A8" s="172" t="s">
        <v>5</v>
      </c>
      <c r="B8" s="175" t="s">
        <v>30</v>
      </c>
      <c r="C8" s="176"/>
      <c r="D8" s="177" t="s">
        <v>36</v>
      </c>
      <c r="E8" s="178"/>
      <c r="F8" s="179" t="s">
        <v>37</v>
      </c>
    </row>
    <row r="9" spans="1:7" ht="52" x14ac:dyDescent="0.3">
      <c r="A9" s="173"/>
      <c r="B9" s="15" t="s">
        <v>31</v>
      </c>
      <c r="C9" s="16" t="s">
        <v>32</v>
      </c>
      <c r="D9" s="46" t="s">
        <v>40</v>
      </c>
      <c r="E9" s="47" t="s">
        <v>39</v>
      </c>
      <c r="F9" s="180"/>
    </row>
    <row r="10" spans="1:7" ht="13.5" thickBot="1" x14ac:dyDescent="0.35">
      <c r="A10" s="174"/>
      <c r="B10" s="17" t="s">
        <v>33</v>
      </c>
      <c r="C10" s="18" t="s">
        <v>34</v>
      </c>
      <c r="D10" s="24" t="s">
        <v>35</v>
      </c>
      <c r="E10" s="25" t="s">
        <v>35</v>
      </c>
      <c r="F10" s="35" t="s">
        <v>35</v>
      </c>
    </row>
    <row r="11" spans="1:7" x14ac:dyDescent="0.3">
      <c r="A11" s="2" t="s">
        <v>6</v>
      </c>
      <c r="B11" s="19">
        <v>59</v>
      </c>
      <c r="C11" s="39">
        <v>245833.33333333334</v>
      </c>
      <c r="D11" s="43">
        <v>707045.18332307122</v>
      </c>
      <c r="E11" s="44">
        <v>0</v>
      </c>
      <c r="F11" s="40">
        <f>C11+D11+E11</f>
        <v>952878.51665640459</v>
      </c>
    </row>
    <row r="12" spans="1:7" x14ac:dyDescent="0.3">
      <c r="A12" s="3" t="s">
        <v>7</v>
      </c>
      <c r="B12" s="19">
        <v>59</v>
      </c>
      <c r="C12" s="39">
        <v>245833.33333333334</v>
      </c>
      <c r="D12" s="26">
        <v>1070419.6466741369</v>
      </c>
      <c r="E12" s="27">
        <v>6000000</v>
      </c>
      <c r="F12" s="41">
        <f t="shared" ref="F12:F33" si="0">C12+D12+E12</f>
        <v>7316252.9800074697</v>
      </c>
    </row>
    <row r="13" spans="1:7" x14ac:dyDescent="0.3">
      <c r="A13" s="4" t="s">
        <v>8</v>
      </c>
      <c r="B13" s="19">
        <v>59</v>
      </c>
      <c r="C13" s="39">
        <v>245833.33333333334</v>
      </c>
      <c r="D13" s="26">
        <v>739249.69010122982</v>
      </c>
      <c r="E13" s="27">
        <v>0</v>
      </c>
      <c r="F13" s="41">
        <f t="shared" si="0"/>
        <v>985083.02343456319</v>
      </c>
    </row>
    <row r="14" spans="1:7" x14ac:dyDescent="0.3">
      <c r="A14" s="4" t="s">
        <v>9</v>
      </c>
      <c r="B14" s="19">
        <v>0</v>
      </c>
      <c r="C14" s="37">
        <v>0</v>
      </c>
      <c r="D14" s="45">
        <v>0</v>
      </c>
      <c r="E14" s="27">
        <v>1000000</v>
      </c>
      <c r="F14" s="38">
        <f>C14+E14</f>
        <v>1000000</v>
      </c>
    </row>
    <row r="15" spans="1:7" x14ac:dyDescent="0.3">
      <c r="A15" s="4" t="s">
        <v>10</v>
      </c>
      <c r="B15" s="19">
        <v>0</v>
      </c>
      <c r="C15" s="37">
        <v>0</v>
      </c>
      <c r="D15" s="45">
        <v>0</v>
      </c>
      <c r="E15" s="27">
        <v>2000000</v>
      </c>
      <c r="F15" s="38">
        <f>C15+E15</f>
        <v>2000000</v>
      </c>
    </row>
    <row r="16" spans="1:7" x14ac:dyDescent="0.3">
      <c r="A16" s="3" t="s">
        <v>11</v>
      </c>
      <c r="B16" s="19">
        <v>59</v>
      </c>
      <c r="C16" s="39">
        <v>245833.33333333334</v>
      </c>
      <c r="D16" s="26">
        <v>547348.48797460657</v>
      </c>
      <c r="E16" s="27">
        <v>6000000</v>
      </c>
      <c r="F16" s="41">
        <f t="shared" si="0"/>
        <v>6793181.8213079404</v>
      </c>
    </row>
    <row r="17" spans="1:6" x14ac:dyDescent="0.3">
      <c r="A17" s="4" t="s">
        <v>12</v>
      </c>
      <c r="B17" s="19">
        <v>59</v>
      </c>
      <c r="C17" s="39">
        <v>245833.33333333334</v>
      </c>
      <c r="D17" s="26">
        <v>399222.24074553914</v>
      </c>
      <c r="E17" s="27">
        <v>0</v>
      </c>
      <c r="F17" s="41">
        <f t="shared" si="0"/>
        <v>645055.57407887245</v>
      </c>
    </row>
    <row r="18" spans="1:6" x14ac:dyDescent="0.3">
      <c r="A18" s="3" t="s">
        <v>13</v>
      </c>
      <c r="B18" s="19">
        <v>59</v>
      </c>
      <c r="C18" s="39">
        <v>245833.33333333334</v>
      </c>
      <c r="D18" s="26">
        <v>950241.85308734968</v>
      </c>
      <c r="E18" s="27">
        <v>6000000</v>
      </c>
      <c r="F18" s="41">
        <f t="shared" si="0"/>
        <v>7196075.1864206828</v>
      </c>
    </row>
    <row r="19" spans="1:6" x14ac:dyDescent="0.3">
      <c r="A19" s="5" t="s">
        <v>14</v>
      </c>
      <c r="B19" s="19">
        <v>59</v>
      </c>
      <c r="C19" s="39">
        <v>245833.33333333334</v>
      </c>
      <c r="D19" s="26">
        <v>378744.16309175757</v>
      </c>
      <c r="E19" s="27">
        <v>0</v>
      </c>
      <c r="F19" s="41">
        <f t="shared" si="0"/>
        <v>624577.49642509094</v>
      </c>
    </row>
    <row r="20" spans="1:6" x14ac:dyDescent="0.3">
      <c r="A20" s="6" t="s">
        <v>15</v>
      </c>
      <c r="B20" s="19">
        <v>69</v>
      </c>
      <c r="C20" s="39">
        <v>287500</v>
      </c>
      <c r="D20" s="26">
        <v>1518681.2012353016</v>
      </c>
      <c r="E20" s="27">
        <v>10000000</v>
      </c>
      <c r="F20" s="41">
        <f t="shared" si="0"/>
        <v>11806181.201235302</v>
      </c>
    </row>
    <row r="21" spans="1:6" x14ac:dyDescent="0.3">
      <c r="A21" s="4" t="s">
        <v>16</v>
      </c>
      <c r="B21" s="19">
        <v>69</v>
      </c>
      <c r="C21" s="39">
        <v>287500</v>
      </c>
      <c r="D21" s="26">
        <v>1110417.6329511097</v>
      </c>
      <c r="E21" s="27">
        <v>0</v>
      </c>
      <c r="F21" s="41">
        <f t="shared" si="0"/>
        <v>1397917.6329511097</v>
      </c>
    </row>
    <row r="22" spans="1:6" x14ac:dyDescent="0.3">
      <c r="A22" s="4" t="s">
        <v>17</v>
      </c>
      <c r="B22" s="19">
        <v>59</v>
      </c>
      <c r="C22" s="39">
        <v>245833.33333333334</v>
      </c>
      <c r="D22" s="26">
        <v>906984.97795633401</v>
      </c>
      <c r="E22" s="27">
        <v>0</v>
      </c>
      <c r="F22" s="41">
        <f t="shared" si="0"/>
        <v>1152818.3112896674</v>
      </c>
    </row>
    <row r="23" spans="1:6" x14ac:dyDescent="0.3">
      <c r="A23" s="3" t="s">
        <v>18</v>
      </c>
      <c r="B23" s="19">
        <v>59</v>
      </c>
      <c r="C23" s="39">
        <v>245833.33333333334</v>
      </c>
      <c r="D23" s="26">
        <v>984156.5801701087</v>
      </c>
      <c r="E23" s="27">
        <v>6000000</v>
      </c>
      <c r="F23" s="41">
        <f t="shared" si="0"/>
        <v>7229989.913503442</v>
      </c>
    </row>
    <row r="24" spans="1:6" x14ac:dyDescent="0.3">
      <c r="A24" s="7" t="s">
        <v>19</v>
      </c>
      <c r="B24" s="19">
        <v>79</v>
      </c>
      <c r="C24" s="39">
        <v>329166.66666666669</v>
      </c>
      <c r="D24" s="26">
        <v>2639633.1227727281</v>
      </c>
      <c r="E24" s="27">
        <v>19000000</v>
      </c>
      <c r="F24" s="41">
        <f t="shared" si="0"/>
        <v>21968799.789439395</v>
      </c>
    </row>
    <row r="25" spans="1:6" x14ac:dyDescent="0.3">
      <c r="A25" s="7" t="s">
        <v>20</v>
      </c>
      <c r="B25" s="19">
        <v>79</v>
      </c>
      <c r="C25" s="39">
        <v>329166.66666666669</v>
      </c>
      <c r="D25" s="26">
        <v>2912677.8719899342</v>
      </c>
      <c r="E25" s="27">
        <v>15000000</v>
      </c>
      <c r="F25" s="41">
        <f t="shared" si="0"/>
        <v>18241844.5386566</v>
      </c>
    </row>
    <row r="26" spans="1:6" x14ac:dyDescent="0.3">
      <c r="A26" s="4" t="s">
        <v>21</v>
      </c>
      <c r="B26" s="19">
        <v>59</v>
      </c>
      <c r="C26" s="39">
        <v>245833.33333333334</v>
      </c>
      <c r="D26" s="26">
        <v>979427.01326911291</v>
      </c>
      <c r="E26" s="27">
        <v>0</v>
      </c>
      <c r="F26" s="41">
        <f t="shared" si="0"/>
        <v>1225260.3466024462</v>
      </c>
    </row>
    <row r="27" spans="1:6" x14ac:dyDescent="0.3">
      <c r="A27" s="4" t="s">
        <v>22</v>
      </c>
      <c r="B27" s="19">
        <v>59</v>
      </c>
      <c r="C27" s="39">
        <v>245833.33333333334</v>
      </c>
      <c r="D27" s="26">
        <v>911023.77183527627</v>
      </c>
      <c r="E27" s="27">
        <v>0</v>
      </c>
      <c r="F27" s="41">
        <f t="shared" si="0"/>
        <v>1156857.1051686096</v>
      </c>
    </row>
    <row r="28" spans="1:6" x14ac:dyDescent="0.3">
      <c r="A28" s="7" t="s">
        <v>23</v>
      </c>
      <c r="B28" s="19">
        <v>79</v>
      </c>
      <c r="C28" s="39">
        <v>329166.66666666669</v>
      </c>
      <c r="D28" s="26">
        <v>2305343.5461002244</v>
      </c>
      <c r="E28" s="27">
        <v>15000000</v>
      </c>
      <c r="F28" s="41">
        <f t="shared" si="0"/>
        <v>17634510.212766889</v>
      </c>
    </row>
    <row r="29" spans="1:6" x14ac:dyDescent="0.3">
      <c r="A29" s="6" t="s">
        <v>24</v>
      </c>
      <c r="B29" s="19">
        <v>69</v>
      </c>
      <c r="C29" s="39">
        <v>287500</v>
      </c>
      <c r="D29" s="26">
        <v>1383022.2929042655</v>
      </c>
      <c r="E29" s="27">
        <v>10000000</v>
      </c>
      <c r="F29" s="41">
        <f t="shared" si="0"/>
        <v>11670522.292904265</v>
      </c>
    </row>
    <row r="30" spans="1:6" x14ac:dyDescent="0.3">
      <c r="A30" s="4" t="s">
        <v>25</v>
      </c>
      <c r="B30" s="19">
        <v>69</v>
      </c>
      <c r="C30" s="39">
        <v>287500</v>
      </c>
      <c r="D30" s="26">
        <v>1146298.83484665</v>
      </c>
      <c r="E30" s="27">
        <v>0</v>
      </c>
      <c r="F30" s="41">
        <f t="shared" si="0"/>
        <v>1433798.83484665</v>
      </c>
    </row>
    <row r="31" spans="1:6" x14ac:dyDescent="0.3">
      <c r="A31" s="3" t="s">
        <v>26</v>
      </c>
      <c r="B31" s="19">
        <v>69</v>
      </c>
      <c r="C31" s="39">
        <v>287500</v>
      </c>
      <c r="D31" s="26">
        <v>1200028.7203120263</v>
      </c>
      <c r="E31" s="27">
        <v>6000000</v>
      </c>
      <c r="F31" s="41">
        <f t="shared" si="0"/>
        <v>7487528.7203120263</v>
      </c>
    </row>
    <row r="32" spans="1:6" x14ac:dyDescent="0.3">
      <c r="A32" s="3" t="s">
        <v>27</v>
      </c>
      <c r="B32" s="19">
        <v>69</v>
      </c>
      <c r="C32" s="39">
        <v>287500</v>
      </c>
      <c r="D32" s="26">
        <v>1528257.320791028</v>
      </c>
      <c r="E32" s="27">
        <v>6000000</v>
      </c>
      <c r="F32" s="41">
        <f t="shared" si="0"/>
        <v>7815757.3207910284</v>
      </c>
    </row>
    <row r="33" spans="1:6" ht="13.5" thickBot="1" x14ac:dyDescent="0.35">
      <c r="A33" s="8" t="s">
        <v>28</v>
      </c>
      <c r="B33" s="19">
        <v>79</v>
      </c>
      <c r="C33" s="39">
        <v>329166.66666666669</v>
      </c>
      <c r="D33" s="28">
        <v>2681775.8478681734</v>
      </c>
      <c r="E33" s="29">
        <v>15000000</v>
      </c>
      <c r="F33" s="42">
        <f t="shared" si="0"/>
        <v>18010942.514534838</v>
      </c>
    </row>
    <row r="34" spans="1:6" ht="26.5" customHeight="1" thickBot="1" x14ac:dyDescent="0.35">
      <c r="A34" s="9" t="s">
        <v>29</v>
      </c>
      <c r="B34" s="32">
        <v>1379</v>
      </c>
      <c r="C34" s="33">
        <v>5745833.333333334</v>
      </c>
      <c r="D34" s="30">
        <f>SUM(D11:D33)</f>
        <v>26999999.999999963</v>
      </c>
      <c r="E34" s="31">
        <f>SUM(E11:E33)</f>
        <v>123000000</v>
      </c>
      <c r="F34" s="34">
        <f>SUM(F11:F33)</f>
        <v>155745833.33333328</v>
      </c>
    </row>
  </sheetData>
  <mergeCells count="5">
    <mergeCell ref="A8:A10"/>
    <mergeCell ref="B8:C8"/>
    <mergeCell ref="D8:E8"/>
    <mergeCell ref="F8:F9"/>
    <mergeCell ref="B1:E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zoomScale="80" zoomScaleNormal="80" workbookViewId="0"/>
  </sheetViews>
  <sheetFormatPr defaultRowHeight="13" x14ac:dyDescent="0.3"/>
  <cols>
    <col min="1" max="1" width="50.08984375" style="21" bestFit="1" customWidth="1"/>
    <col min="2" max="2" width="12.26953125" style="21" bestFit="1" customWidth="1"/>
    <col min="3" max="3" width="11.7265625" style="21" bestFit="1" customWidth="1"/>
    <col min="4" max="4" width="12.7265625" style="21" bestFit="1" customWidth="1"/>
    <col min="5" max="5" width="15.36328125" style="21" bestFit="1" customWidth="1"/>
    <col min="6" max="6" width="12.1796875" style="21" bestFit="1" customWidth="1"/>
    <col min="7" max="7" width="11.26953125" style="21" bestFit="1" customWidth="1"/>
    <col min="8" max="8" width="12.81640625" style="21" bestFit="1" customWidth="1"/>
    <col min="9" max="10" width="12.1796875" style="21" bestFit="1" customWidth="1"/>
    <col min="11" max="11" width="12.81640625" style="21" bestFit="1" customWidth="1"/>
    <col min="12" max="12" width="12.1796875" style="21" bestFit="1" customWidth="1"/>
    <col min="13" max="16384" width="8.7265625" style="21"/>
  </cols>
  <sheetData>
    <row r="1" spans="1:12" x14ac:dyDescent="0.3">
      <c r="A1" s="1" t="s">
        <v>0</v>
      </c>
      <c r="B1" s="181" t="s">
        <v>50</v>
      </c>
      <c r="C1" s="181"/>
      <c r="D1" s="181"/>
      <c r="E1" s="181"/>
      <c r="F1" s="36" t="s">
        <v>38</v>
      </c>
    </row>
    <row r="2" spans="1:12" x14ac:dyDescent="0.3">
      <c r="A2" s="1"/>
      <c r="B2" s="1"/>
      <c r="C2" s="1"/>
    </row>
    <row r="3" spans="1:12" x14ac:dyDescent="0.3">
      <c r="A3" s="12" t="s">
        <v>1</v>
      </c>
      <c r="B3" s="11"/>
      <c r="C3" s="11"/>
      <c r="D3" s="11"/>
      <c r="E3" s="11"/>
      <c r="F3" s="11"/>
      <c r="G3" s="22"/>
    </row>
    <row r="4" spans="1:12" x14ac:dyDescent="0.3">
      <c r="A4" s="13" t="s">
        <v>4</v>
      </c>
      <c r="B4" s="11"/>
      <c r="C4" s="11"/>
      <c r="D4" s="11"/>
      <c r="E4" s="11"/>
      <c r="F4" s="11"/>
      <c r="G4" s="22"/>
    </row>
    <row r="5" spans="1:12" x14ac:dyDescent="0.3">
      <c r="A5" s="14" t="s">
        <v>2</v>
      </c>
      <c r="B5" s="11"/>
      <c r="C5" s="11"/>
      <c r="D5" s="11"/>
      <c r="E5" s="11"/>
      <c r="F5" s="11"/>
      <c r="G5" s="22"/>
    </row>
    <row r="6" spans="1:12" x14ac:dyDescent="0.3">
      <c r="A6" s="98" t="s">
        <v>3</v>
      </c>
      <c r="B6" s="10"/>
      <c r="C6" s="10"/>
      <c r="D6" s="23"/>
      <c r="E6" s="23"/>
      <c r="F6" s="23"/>
    </row>
    <row r="7" spans="1:12" x14ac:dyDescent="0.3">
      <c r="A7" s="53"/>
      <c r="B7" s="10"/>
      <c r="C7" s="10"/>
      <c r="D7" s="23"/>
      <c r="E7" s="23"/>
      <c r="F7" s="23"/>
    </row>
    <row r="8" spans="1:12" ht="13.5" thickBot="1" x14ac:dyDescent="0.35"/>
    <row r="9" spans="1:12" ht="32" customHeight="1" thickBot="1" x14ac:dyDescent="0.35">
      <c r="A9" s="172" t="s">
        <v>5</v>
      </c>
      <c r="B9" s="188" t="s">
        <v>30</v>
      </c>
      <c r="C9" s="189"/>
      <c r="D9" s="190" t="s">
        <v>43</v>
      </c>
      <c r="E9" s="191"/>
      <c r="F9" s="192"/>
      <c r="G9" s="182" t="s">
        <v>44</v>
      </c>
      <c r="H9" s="183"/>
      <c r="I9" s="184"/>
      <c r="J9" s="185" t="s">
        <v>47</v>
      </c>
      <c r="K9" s="186"/>
      <c r="L9" s="187"/>
    </row>
    <row r="10" spans="1:12" ht="52" x14ac:dyDescent="0.3">
      <c r="A10" s="173"/>
      <c r="B10" s="15" t="s">
        <v>31</v>
      </c>
      <c r="C10" s="16" t="s">
        <v>32</v>
      </c>
      <c r="D10" s="55" t="s">
        <v>41</v>
      </c>
      <c r="E10" s="73" t="s">
        <v>42</v>
      </c>
      <c r="F10" s="56" t="s">
        <v>37</v>
      </c>
      <c r="G10" s="61" t="s">
        <v>45</v>
      </c>
      <c r="H10" s="78" t="s">
        <v>46</v>
      </c>
      <c r="I10" s="71" t="s">
        <v>37</v>
      </c>
      <c r="J10" s="147" t="s">
        <v>48</v>
      </c>
      <c r="K10" s="148" t="s">
        <v>49</v>
      </c>
      <c r="L10" s="149" t="s">
        <v>37</v>
      </c>
    </row>
    <row r="11" spans="1:12" ht="13.5" thickBot="1" x14ac:dyDescent="0.35">
      <c r="A11" s="174"/>
      <c r="B11" s="17" t="s">
        <v>33</v>
      </c>
      <c r="C11" s="93" t="s">
        <v>34</v>
      </c>
      <c r="D11" s="57" t="s">
        <v>35</v>
      </c>
      <c r="E11" s="74" t="s">
        <v>35</v>
      </c>
      <c r="F11" s="58" t="s">
        <v>35</v>
      </c>
      <c r="G11" s="65" t="s">
        <v>35</v>
      </c>
      <c r="H11" s="79" t="s">
        <v>35</v>
      </c>
      <c r="I11" s="62" t="s">
        <v>35</v>
      </c>
      <c r="J11" s="150" t="s">
        <v>35</v>
      </c>
      <c r="K11" s="151" t="s">
        <v>35</v>
      </c>
      <c r="L11" s="152" t="s">
        <v>35</v>
      </c>
    </row>
    <row r="12" spans="1:12" x14ac:dyDescent="0.3">
      <c r="A12" s="2" t="s">
        <v>6</v>
      </c>
      <c r="B12" s="51">
        <v>59</v>
      </c>
      <c r="C12" s="94">
        <v>245833.33333333334</v>
      </c>
      <c r="D12" s="48">
        <v>1230782.3561549776</v>
      </c>
      <c r="E12" s="75">
        <v>0</v>
      </c>
      <c r="F12" s="64">
        <f>(C12+D12+E12)</f>
        <v>1476615.6894883108</v>
      </c>
      <c r="G12" s="68">
        <v>1924734.1101572518</v>
      </c>
      <c r="H12" s="80">
        <v>0</v>
      </c>
      <c r="I12" s="86">
        <f>C12+G12+H12</f>
        <v>2170567.4434905853</v>
      </c>
      <c r="J12" s="88">
        <v>2618685.8641595263</v>
      </c>
      <c r="K12" s="90">
        <v>0</v>
      </c>
      <c r="L12" s="153">
        <f>C12+J12+K12</f>
        <v>2864519.1974928598</v>
      </c>
    </row>
    <row r="13" spans="1:12" x14ac:dyDescent="0.3">
      <c r="A13" s="3" t="s">
        <v>7</v>
      </c>
      <c r="B13" s="19">
        <v>59</v>
      </c>
      <c r="C13" s="95">
        <v>245833.33333333334</v>
      </c>
      <c r="D13" s="48">
        <v>1863323.0886549817</v>
      </c>
      <c r="E13" s="75">
        <v>4500000</v>
      </c>
      <c r="F13" s="63">
        <f t="shared" ref="F13:F34" si="0">(C13+D13+E13)</f>
        <v>6609156.4219883149</v>
      </c>
      <c r="G13" s="54">
        <v>2913920.1492795986</v>
      </c>
      <c r="H13" s="81">
        <v>3000000</v>
      </c>
      <c r="I13" s="85">
        <f t="shared" ref="I13:I34" si="1">C13+G13+H13</f>
        <v>6159753.4826129321</v>
      </c>
      <c r="J13" s="84">
        <v>3964517.2099042158</v>
      </c>
      <c r="K13" s="91">
        <v>2000000</v>
      </c>
      <c r="L13" s="154">
        <f t="shared" ref="L13:L34" si="2">C13+J13+K13</f>
        <v>6210350.5432375493</v>
      </c>
    </row>
    <row r="14" spans="1:12" x14ac:dyDescent="0.3">
      <c r="A14" s="4" t="s">
        <v>8</v>
      </c>
      <c r="B14" s="19">
        <v>59</v>
      </c>
      <c r="C14" s="95">
        <v>245833.33333333334</v>
      </c>
      <c r="D14" s="48">
        <v>1286842.0531391797</v>
      </c>
      <c r="E14" s="75">
        <v>0</v>
      </c>
      <c r="F14" s="63">
        <f t="shared" si="0"/>
        <v>1532675.386472513</v>
      </c>
      <c r="G14" s="54">
        <v>2012401.9341644617</v>
      </c>
      <c r="H14" s="81">
        <v>0</v>
      </c>
      <c r="I14" s="85">
        <f t="shared" si="1"/>
        <v>2258235.2674977952</v>
      </c>
      <c r="J14" s="84">
        <v>2737961.8151897439</v>
      </c>
      <c r="K14" s="91">
        <v>0</v>
      </c>
      <c r="L14" s="154">
        <f t="shared" si="2"/>
        <v>2983795.1485230774</v>
      </c>
    </row>
    <row r="15" spans="1:12" x14ac:dyDescent="0.3">
      <c r="A15" s="4" t="s">
        <v>9</v>
      </c>
      <c r="B15" s="19">
        <v>0</v>
      </c>
      <c r="C15" s="96">
        <v>0</v>
      </c>
      <c r="D15" s="59">
        <v>0</v>
      </c>
      <c r="E15" s="76">
        <v>1000000</v>
      </c>
      <c r="F15" s="63">
        <f t="shared" si="0"/>
        <v>1000000</v>
      </c>
      <c r="G15" s="69">
        <v>0</v>
      </c>
      <c r="H15" s="82">
        <v>1000000</v>
      </c>
      <c r="I15" s="85">
        <f t="shared" si="1"/>
        <v>1000000</v>
      </c>
      <c r="J15" s="89">
        <v>0</v>
      </c>
      <c r="K15" s="92">
        <v>1000000</v>
      </c>
      <c r="L15" s="154">
        <f t="shared" si="2"/>
        <v>1000000</v>
      </c>
    </row>
    <row r="16" spans="1:12" x14ac:dyDescent="0.3">
      <c r="A16" s="4" t="s">
        <v>10</v>
      </c>
      <c r="B16" s="19">
        <v>0</v>
      </c>
      <c r="C16" s="96">
        <v>0</v>
      </c>
      <c r="D16" s="59">
        <v>0</v>
      </c>
      <c r="E16" s="76">
        <v>2000000</v>
      </c>
      <c r="F16" s="63">
        <f t="shared" si="0"/>
        <v>2000000</v>
      </c>
      <c r="G16" s="69">
        <v>0</v>
      </c>
      <c r="H16" s="82">
        <v>2000000</v>
      </c>
      <c r="I16" s="85">
        <f t="shared" si="1"/>
        <v>2000000</v>
      </c>
      <c r="J16" s="89">
        <v>0</v>
      </c>
      <c r="K16" s="92">
        <v>2000000</v>
      </c>
      <c r="L16" s="154">
        <f t="shared" si="2"/>
        <v>2000000</v>
      </c>
    </row>
    <row r="17" spans="1:12" x14ac:dyDescent="0.3">
      <c r="A17" s="3" t="s">
        <v>11</v>
      </c>
      <c r="B17" s="19">
        <v>59</v>
      </c>
      <c r="C17" s="95">
        <v>245833.33333333334</v>
      </c>
      <c r="D17" s="48">
        <v>952791.81240024231</v>
      </c>
      <c r="E17" s="75">
        <v>4500000</v>
      </c>
      <c r="F17" s="63">
        <f t="shared" si="0"/>
        <v>5698625.1457335753</v>
      </c>
      <c r="G17" s="54">
        <v>1490004.2172642087</v>
      </c>
      <c r="H17" s="81">
        <v>3000000</v>
      </c>
      <c r="I17" s="85">
        <f t="shared" si="1"/>
        <v>4735837.550597542</v>
      </c>
      <c r="J17" s="84">
        <v>2027216.6221281751</v>
      </c>
      <c r="K17" s="91">
        <v>2000000</v>
      </c>
      <c r="L17" s="154">
        <f t="shared" si="2"/>
        <v>4273049.9554615086</v>
      </c>
    </row>
    <row r="18" spans="1:12" x14ac:dyDescent="0.3">
      <c r="A18" s="4" t="s">
        <v>12</v>
      </c>
      <c r="B18" s="19">
        <v>59</v>
      </c>
      <c r="C18" s="95">
        <v>245833.33333333334</v>
      </c>
      <c r="D18" s="48">
        <v>694942.41907556914</v>
      </c>
      <c r="E18" s="75">
        <v>0</v>
      </c>
      <c r="F18" s="63">
        <f t="shared" si="0"/>
        <v>940775.75240890251</v>
      </c>
      <c r="G18" s="54">
        <v>1086771.655362858</v>
      </c>
      <c r="H18" s="81">
        <v>0</v>
      </c>
      <c r="I18" s="85">
        <f t="shared" si="1"/>
        <v>1332604.9886961912</v>
      </c>
      <c r="J18" s="84">
        <v>1478600.891650147</v>
      </c>
      <c r="K18" s="91">
        <v>0</v>
      </c>
      <c r="L18" s="154">
        <f t="shared" si="2"/>
        <v>1724434.2249834803</v>
      </c>
    </row>
    <row r="19" spans="1:12" x14ac:dyDescent="0.3">
      <c r="A19" s="3" t="s">
        <v>13</v>
      </c>
      <c r="B19" s="19">
        <v>59</v>
      </c>
      <c r="C19" s="95">
        <v>245833.33333333334</v>
      </c>
      <c r="D19" s="48">
        <v>1654124.7072261297</v>
      </c>
      <c r="E19" s="75">
        <v>4500000</v>
      </c>
      <c r="F19" s="63">
        <f t="shared" si="0"/>
        <v>6399958.0405594632</v>
      </c>
      <c r="G19" s="54">
        <v>2586769.4889600109</v>
      </c>
      <c r="H19" s="81">
        <v>3000000</v>
      </c>
      <c r="I19" s="85">
        <f t="shared" si="1"/>
        <v>5832602.8222933449</v>
      </c>
      <c r="J19" s="84">
        <v>3519414.2706938926</v>
      </c>
      <c r="K19" s="91">
        <v>2000000</v>
      </c>
      <c r="L19" s="154">
        <f t="shared" si="2"/>
        <v>5765247.6040272266</v>
      </c>
    </row>
    <row r="20" spans="1:12" x14ac:dyDescent="0.3">
      <c r="A20" s="5" t="s">
        <v>14</v>
      </c>
      <c r="B20" s="19">
        <v>59</v>
      </c>
      <c r="C20" s="95">
        <v>245833.33333333334</v>
      </c>
      <c r="D20" s="48">
        <v>659295.39501157892</v>
      </c>
      <c r="E20" s="75">
        <v>0</v>
      </c>
      <c r="F20" s="63">
        <f t="shared" si="0"/>
        <v>905128.72834491229</v>
      </c>
      <c r="G20" s="54">
        <v>1031025.7773053414</v>
      </c>
      <c r="H20" s="81">
        <v>0</v>
      </c>
      <c r="I20" s="85">
        <f t="shared" si="1"/>
        <v>1276859.1106386748</v>
      </c>
      <c r="J20" s="84">
        <v>1402756.159599104</v>
      </c>
      <c r="K20" s="91">
        <v>0</v>
      </c>
      <c r="L20" s="154">
        <f t="shared" si="2"/>
        <v>1648589.4929324372</v>
      </c>
    </row>
    <row r="21" spans="1:12" x14ac:dyDescent="0.3">
      <c r="A21" s="6" t="s">
        <v>15</v>
      </c>
      <c r="B21" s="19">
        <v>69</v>
      </c>
      <c r="C21" s="95">
        <v>287500</v>
      </c>
      <c r="D21" s="48">
        <v>2643630.2391873803</v>
      </c>
      <c r="E21" s="75">
        <v>8500000</v>
      </c>
      <c r="F21" s="63">
        <f t="shared" si="0"/>
        <v>11431130.23918738</v>
      </c>
      <c r="G21" s="54">
        <v>4134187.7144738818</v>
      </c>
      <c r="H21" s="81">
        <v>6000000</v>
      </c>
      <c r="I21" s="85">
        <f t="shared" si="1"/>
        <v>10421687.714473881</v>
      </c>
      <c r="J21" s="84">
        <v>5624745.1897603832</v>
      </c>
      <c r="K21" s="91">
        <v>4000000</v>
      </c>
      <c r="L21" s="154">
        <f t="shared" si="2"/>
        <v>9912245.1897603832</v>
      </c>
    </row>
    <row r="22" spans="1:12" x14ac:dyDescent="0.3">
      <c r="A22" s="4" t="s">
        <v>16</v>
      </c>
      <c r="B22" s="19">
        <v>69</v>
      </c>
      <c r="C22" s="95">
        <v>287500</v>
      </c>
      <c r="D22" s="48">
        <v>1932949.2129148971</v>
      </c>
      <c r="E22" s="75">
        <v>0</v>
      </c>
      <c r="F22" s="63">
        <f t="shared" si="0"/>
        <v>2220449.2129148971</v>
      </c>
      <c r="G22" s="54">
        <v>3022803.5563669135</v>
      </c>
      <c r="H22" s="81">
        <v>0</v>
      </c>
      <c r="I22" s="85">
        <f t="shared" si="1"/>
        <v>3310303.5563669135</v>
      </c>
      <c r="J22" s="84">
        <v>4112657.8998189298</v>
      </c>
      <c r="K22" s="91">
        <v>0</v>
      </c>
      <c r="L22" s="154">
        <f t="shared" si="2"/>
        <v>4400157.8998189298</v>
      </c>
    </row>
    <row r="23" spans="1:12" x14ac:dyDescent="0.3">
      <c r="A23" s="4" t="s">
        <v>17</v>
      </c>
      <c r="B23" s="19">
        <v>59</v>
      </c>
      <c r="C23" s="95">
        <v>245833.33333333334</v>
      </c>
      <c r="D23" s="48">
        <v>1578825.7023684354</v>
      </c>
      <c r="E23" s="75">
        <v>0</v>
      </c>
      <c r="F23" s="63">
        <f t="shared" si="0"/>
        <v>1824659.0357017687</v>
      </c>
      <c r="G23" s="54">
        <v>2469014.6622144682</v>
      </c>
      <c r="H23" s="81">
        <v>0</v>
      </c>
      <c r="I23" s="85">
        <f t="shared" si="1"/>
        <v>2714847.9955478017</v>
      </c>
      <c r="J23" s="84">
        <v>3359203.6220605006</v>
      </c>
      <c r="K23" s="91">
        <v>0</v>
      </c>
      <c r="L23" s="154">
        <f t="shared" si="2"/>
        <v>3605036.955393834</v>
      </c>
    </row>
    <row r="24" spans="1:12" x14ac:dyDescent="0.3">
      <c r="A24" s="3" t="s">
        <v>18</v>
      </c>
      <c r="B24" s="19">
        <v>59</v>
      </c>
      <c r="C24" s="95">
        <v>245833.33333333334</v>
      </c>
      <c r="D24" s="48">
        <v>1713161.4543701918</v>
      </c>
      <c r="E24" s="75">
        <v>4500000</v>
      </c>
      <c r="F24" s="63">
        <f t="shared" si="0"/>
        <v>6458994.7877035253</v>
      </c>
      <c r="G24" s="54">
        <v>2679092.9126852998</v>
      </c>
      <c r="H24" s="81">
        <v>3000000</v>
      </c>
      <c r="I24" s="85">
        <f t="shared" si="1"/>
        <v>5924926.2460186332</v>
      </c>
      <c r="J24" s="84">
        <v>3645024.3710004077</v>
      </c>
      <c r="K24" s="91">
        <v>2000000</v>
      </c>
      <c r="L24" s="154">
        <f t="shared" si="2"/>
        <v>5890857.7043337412</v>
      </c>
    </row>
    <row r="25" spans="1:12" x14ac:dyDescent="0.3">
      <c r="A25" s="7" t="s">
        <v>19</v>
      </c>
      <c r="B25" s="19">
        <v>79</v>
      </c>
      <c r="C25" s="95">
        <v>329166.66666666669</v>
      </c>
      <c r="D25" s="48">
        <v>4594916.9174191998</v>
      </c>
      <c r="E25" s="75">
        <v>17000000</v>
      </c>
      <c r="F25" s="63">
        <f t="shared" si="0"/>
        <v>21924083.584085867</v>
      </c>
      <c r="G25" s="54">
        <v>7185667.9453257695</v>
      </c>
      <c r="H25" s="81">
        <v>13500000</v>
      </c>
      <c r="I25" s="85">
        <f t="shared" si="1"/>
        <v>21014834.611992437</v>
      </c>
      <c r="J25" s="84">
        <v>9776418.9732323382</v>
      </c>
      <c r="K25" s="91">
        <v>9000000</v>
      </c>
      <c r="L25" s="154">
        <f t="shared" si="2"/>
        <v>19105585.639899004</v>
      </c>
    </row>
    <row r="26" spans="1:12" x14ac:dyDescent="0.3">
      <c r="A26" s="7" t="s">
        <v>20</v>
      </c>
      <c r="B26" s="19">
        <v>79</v>
      </c>
      <c r="C26" s="95">
        <v>329166.66666666669</v>
      </c>
      <c r="D26" s="48">
        <v>5070217.0364269298</v>
      </c>
      <c r="E26" s="75">
        <v>13000000</v>
      </c>
      <c r="F26" s="63">
        <f t="shared" si="0"/>
        <v>18399383.703093596</v>
      </c>
      <c r="G26" s="54">
        <v>7928956.4293059418</v>
      </c>
      <c r="H26" s="81">
        <v>10000000</v>
      </c>
      <c r="I26" s="85">
        <f t="shared" si="1"/>
        <v>18258123.095972609</v>
      </c>
      <c r="J26" s="84">
        <v>10787695.822184956</v>
      </c>
      <c r="K26" s="91">
        <v>6000000</v>
      </c>
      <c r="L26" s="154">
        <f t="shared" si="2"/>
        <v>17116862.488851622</v>
      </c>
    </row>
    <row r="27" spans="1:12" x14ac:dyDescent="0.3">
      <c r="A27" s="4" t="s">
        <v>21</v>
      </c>
      <c r="B27" s="19">
        <v>59</v>
      </c>
      <c r="C27" s="95">
        <v>245833.33333333334</v>
      </c>
      <c r="D27" s="48">
        <v>1704928.5045795694</v>
      </c>
      <c r="E27" s="75">
        <v>0</v>
      </c>
      <c r="F27" s="63">
        <f t="shared" si="0"/>
        <v>1950761.8379129027</v>
      </c>
      <c r="G27" s="54">
        <v>2666217.9805659223</v>
      </c>
      <c r="H27" s="81">
        <v>0</v>
      </c>
      <c r="I27" s="85">
        <f t="shared" si="1"/>
        <v>2912051.3138992558</v>
      </c>
      <c r="J27" s="84">
        <v>3627507.456552275</v>
      </c>
      <c r="K27" s="91">
        <v>0</v>
      </c>
      <c r="L27" s="154">
        <f t="shared" si="2"/>
        <v>3873340.7898856085</v>
      </c>
    </row>
    <row r="28" spans="1:12" x14ac:dyDescent="0.3">
      <c r="A28" s="4" t="s">
        <v>22</v>
      </c>
      <c r="B28" s="19">
        <v>59</v>
      </c>
      <c r="C28" s="95">
        <v>245833.33333333334</v>
      </c>
      <c r="D28" s="48">
        <v>1585856.1954169646</v>
      </c>
      <c r="E28" s="75">
        <v>0</v>
      </c>
      <c r="F28" s="63">
        <f t="shared" si="0"/>
        <v>1831689.5287502978</v>
      </c>
      <c r="G28" s="54">
        <v>2480009.1566626998</v>
      </c>
      <c r="H28" s="81">
        <v>0</v>
      </c>
      <c r="I28" s="85">
        <f t="shared" si="1"/>
        <v>2725842.4899960333</v>
      </c>
      <c r="J28" s="84">
        <v>3374162.1179084349</v>
      </c>
      <c r="K28" s="91">
        <v>0</v>
      </c>
      <c r="L28" s="154">
        <f t="shared" si="2"/>
        <v>3619995.4512417684</v>
      </c>
    </row>
    <row r="29" spans="1:12" x14ac:dyDescent="0.3">
      <c r="A29" s="7" t="s">
        <v>23</v>
      </c>
      <c r="B29" s="19">
        <v>79</v>
      </c>
      <c r="C29" s="95">
        <v>329166.66666666669</v>
      </c>
      <c r="D29" s="48">
        <v>4013005.4321003957</v>
      </c>
      <c r="E29" s="75">
        <v>13000000</v>
      </c>
      <c r="F29" s="63">
        <f t="shared" si="0"/>
        <v>17342172.098767065</v>
      </c>
      <c r="G29" s="54">
        <v>6275657.4310506191</v>
      </c>
      <c r="H29" s="81">
        <v>10000000</v>
      </c>
      <c r="I29" s="85">
        <f t="shared" si="1"/>
        <v>16604824.097717285</v>
      </c>
      <c r="J29" s="84">
        <v>8538309.4300008416</v>
      </c>
      <c r="K29" s="91">
        <v>6000000</v>
      </c>
      <c r="L29" s="154">
        <f t="shared" si="2"/>
        <v>14867476.096667508</v>
      </c>
    </row>
    <row r="30" spans="1:12" x14ac:dyDescent="0.3">
      <c r="A30" s="6" t="s">
        <v>24</v>
      </c>
      <c r="B30" s="19">
        <v>69</v>
      </c>
      <c r="C30" s="95">
        <v>287500</v>
      </c>
      <c r="D30" s="48">
        <v>2407483.250611132</v>
      </c>
      <c r="E30" s="75">
        <v>8500000</v>
      </c>
      <c r="F30" s="63">
        <f t="shared" si="0"/>
        <v>11194983.250611132</v>
      </c>
      <c r="G30" s="54">
        <v>3764894.0195727274</v>
      </c>
      <c r="H30" s="81">
        <v>6000000</v>
      </c>
      <c r="I30" s="85">
        <f t="shared" si="1"/>
        <v>10052394.019572727</v>
      </c>
      <c r="J30" s="84">
        <v>5122304.7885343228</v>
      </c>
      <c r="K30" s="91">
        <v>4000000</v>
      </c>
      <c r="L30" s="154">
        <f t="shared" si="2"/>
        <v>9409804.7885343228</v>
      </c>
    </row>
    <row r="31" spans="1:12" x14ac:dyDescent="0.3">
      <c r="A31" s="4" t="s">
        <v>25</v>
      </c>
      <c r="B31" s="19">
        <v>69</v>
      </c>
      <c r="C31" s="95">
        <v>287500</v>
      </c>
      <c r="D31" s="48">
        <v>1995409.0828812085</v>
      </c>
      <c r="E31" s="75">
        <v>0</v>
      </c>
      <c r="F31" s="63">
        <f t="shared" si="0"/>
        <v>2282909.0828812085</v>
      </c>
      <c r="G31" s="54">
        <v>3120480.1615269962</v>
      </c>
      <c r="H31" s="81">
        <v>0</v>
      </c>
      <c r="I31" s="85">
        <f t="shared" si="1"/>
        <v>3407980.1615269962</v>
      </c>
      <c r="J31" s="84">
        <v>4245551.2401727838</v>
      </c>
      <c r="K31" s="91">
        <v>0</v>
      </c>
      <c r="L31" s="154">
        <f t="shared" si="2"/>
        <v>4533051.2401727838</v>
      </c>
    </row>
    <row r="32" spans="1:12" x14ac:dyDescent="0.3">
      <c r="A32" s="3" t="s">
        <v>26</v>
      </c>
      <c r="B32" s="19">
        <v>69</v>
      </c>
      <c r="C32" s="95">
        <v>287500</v>
      </c>
      <c r="D32" s="48">
        <v>2088938.883506123</v>
      </c>
      <c r="E32" s="75">
        <v>4500000</v>
      </c>
      <c r="F32" s="63">
        <f t="shared" si="0"/>
        <v>6876438.883506123</v>
      </c>
      <c r="G32" s="54">
        <v>3266744.8497382984</v>
      </c>
      <c r="H32" s="81">
        <v>3000000</v>
      </c>
      <c r="I32" s="85">
        <f t="shared" si="1"/>
        <v>6554244.849738298</v>
      </c>
      <c r="J32" s="84">
        <v>4444550.8159704739</v>
      </c>
      <c r="K32" s="91">
        <v>2000000</v>
      </c>
      <c r="L32" s="154">
        <f t="shared" si="2"/>
        <v>6732050.8159704739</v>
      </c>
    </row>
    <row r="33" spans="1:12" x14ac:dyDescent="0.3">
      <c r="A33" s="3" t="s">
        <v>27</v>
      </c>
      <c r="B33" s="19">
        <v>69</v>
      </c>
      <c r="C33" s="95">
        <v>287500</v>
      </c>
      <c r="D33" s="48">
        <v>2660299.7806362375</v>
      </c>
      <c r="E33" s="75">
        <v>4500000</v>
      </c>
      <c r="F33" s="63">
        <f t="shared" si="0"/>
        <v>7447799.7806362379</v>
      </c>
      <c r="G33" s="54">
        <v>4160256.0399311371</v>
      </c>
      <c r="H33" s="81">
        <v>3000000</v>
      </c>
      <c r="I33" s="85">
        <f t="shared" si="1"/>
        <v>7447756.0399311371</v>
      </c>
      <c r="J33" s="84">
        <v>5660212.2992260372</v>
      </c>
      <c r="K33" s="91">
        <v>2000000</v>
      </c>
      <c r="L33" s="154">
        <f t="shared" si="2"/>
        <v>7947712.2992260372</v>
      </c>
    </row>
    <row r="34" spans="1:12" ht="13.5" thickBot="1" x14ac:dyDescent="0.35">
      <c r="A34" s="8" t="s">
        <v>28</v>
      </c>
      <c r="B34" s="52">
        <v>79</v>
      </c>
      <c r="C34" s="97">
        <v>329166.66666666669</v>
      </c>
      <c r="D34" s="48">
        <v>4668276.4759186786</v>
      </c>
      <c r="E34" s="77">
        <v>13000000</v>
      </c>
      <c r="F34" s="63">
        <f t="shared" si="0"/>
        <v>17997443.142585345</v>
      </c>
      <c r="G34" s="70">
        <v>7300389.8080855934</v>
      </c>
      <c r="H34" s="83">
        <v>10000000</v>
      </c>
      <c r="I34" s="87">
        <f t="shared" si="1"/>
        <v>17629556.474752262</v>
      </c>
      <c r="J34" s="84">
        <v>9932503.1402525064</v>
      </c>
      <c r="K34" s="91">
        <v>6000000</v>
      </c>
      <c r="L34" s="154">
        <f t="shared" si="2"/>
        <v>16261669.806919172</v>
      </c>
    </row>
    <row r="35" spans="1:12" ht="26.5" customHeight="1" thickBot="1" x14ac:dyDescent="0.35">
      <c r="A35" s="9" t="s">
        <v>29</v>
      </c>
      <c r="B35" s="32">
        <f>SUM(B12:B34)</f>
        <v>1379</v>
      </c>
      <c r="C35" s="20">
        <v>5745833.333333334</v>
      </c>
      <c r="D35" s="49">
        <f t="shared" ref="D35" si="3">SUM(D12:D34)</f>
        <v>47000000</v>
      </c>
      <c r="E35" s="50">
        <f>SUM(E12:E34)</f>
        <v>103000000</v>
      </c>
      <c r="F35" s="60">
        <f>SUM(F12:F34)</f>
        <v>155745833.33333334</v>
      </c>
      <c r="G35" s="66">
        <f t="shared" ref="G35" si="4">SUM(G12:G34)</f>
        <v>73500000</v>
      </c>
      <c r="H35" s="67">
        <f>SUM(H12:H34)</f>
        <v>76500000</v>
      </c>
      <c r="I35" s="72">
        <f>SUM(I12:I34)</f>
        <v>155745833.33333331</v>
      </c>
      <c r="J35" s="155">
        <f>SUM(J12:J34)</f>
        <v>100000000</v>
      </c>
      <c r="K35" s="156">
        <f>SUM(K12:K34)</f>
        <v>50000000</v>
      </c>
      <c r="L35" s="157">
        <f>SUM(L12:L34)</f>
        <v>155745833.33333331</v>
      </c>
    </row>
  </sheetData>
  <mergeCells count="6">
    <mergeCell ref="G9:I9"/>
    <mergeCell ref="J9:L9"/>
    <mergeCell ref="B1:E1"/>
    <mergeCell ref="A9:A11"/>
    <mergeCell ref="B9:C9"/>
    <mergeCell ref="D9:F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zoomScale="80" zoomScaleNormal="80" workbookViewId="0"/>
  </sheetViews>
  <sheetFormatPr defaultRowHeight="13" x14ac:dyDescent="0.3"/>
  <cols>
    <col min="1" max="1" width="31.54296875" style="21" bestFit="1" customWidth="1"/>
    <col min="2" max="2" width="17.36328125" style="21" bestFit="1" customWidth="1"/>
    <col min="3" max="3" width="11" style="21" bestFit="1" customWidth="1"/>
    <col min="4" max="4" width="16.453125" style="21" bestFit="1" customWidth="1"/>
    <col min="5" max="5" width="18.26953125" style="21" bestFit="1" customWidth="1"/>
    <col min="6" max="6" width="14" style="21" bestFit="1" customWidth="1"/>
    <col min="7" max="7" width="16.453125" style="21" bestFit="1" customWidth="1"/>
    <col min="8" max="8" width="18.36328125" style="21" bestFit="1" customWidth="1"/>
    <col min="9" max="9" width="12.6328125" style="21" bestFit="1" customWidth="1"/>
    <col min="10" max="10" width="18.81640625" style="21" customWidth="1"/>
    <col min="11" max="16384" width="8.7265625" style="21"/>
  </cols>
  <sheetData>
    <row r="1" spans="1:10" x14ac:dyDescent="0.3">
      <c r="A1" s="99" t="s">
        <v>52</v>
      </c>
      <c r="B1" s="99"/>
      <c r="C1" s="99"/>
      <c r="D1" s="99"/>
      <c r="E1" s="99"/>
      <c r="F1" s="100"/>
      <c r="G1" s="100"/>
      <c r="H1" s="101"/>
      <c r="I1" s="101"/>
    </row>
    <row r="2" spans="1:10" ht="13.5" thickBot="1" x14ac:dyDescent="0.35">
      <c r="A2" s="101"/>
      <c r="B2" s="102"/>
      <c r="C2" s="102"/>
      <c r="D2" s="102"/>
      <c r="E2" s="103"/>
      <c r="F2" s="100"/>
      <c r="G2" s="100"/>
      <c r="H2" s="103"/>
      <c r="I2" s="101"/>
    </row>
    <row r="3" spans="1:10" ht="14.5" customHeight="1" x14ac:dyDescent="0.3">
      <c r="A3" s="193" t="s">
        <v>5</v>
      </c>
      <c r="B3" s="201" t="s">
        <v>53</v>
      </c>
      <c r="C3" s="202"/>
      <c r="D3" s="203"/>
      <c r="E3" s="204" t="s">
        <v>54</v>
      </c>
      <c r="F3" s="205"/>
      <c r="G3" s="206"/>
      <c r="H3" s="195" t="s">
        <v>55</v>
      </c>
      <c r="I3" s="196"/>
      <c r="J3" s="197" t="s">
        <v>56</v>
      </c>
    </row>
    <row r="4" spans="1:10" ht="26.5" thickBot="1" x14ac:dyDescent="0.35">
      <c r="A4" s="194"/>
      <c r="B4" s="104" t="s">
        <v>57</v>
      </c>
      <c r="C4" s="105" t="s">
        <v>58</v>
      </c>
      <c r="D4" s="106" t="s">
        <v>59</v>
      </c>
      <c r="E4" s="104" t="s">
        <v>60</v>
      </c>
      <c r="F4" s="107" t="s">
        <v>61</v>
      </c>
      <c r="G4" s="108" t="s">
        <v>62</v>
      </c>
      <c r="H4" s="109">
        <v>2021</v>
      </c>
      <c r="I4" s="110">
        <v>2022</v>
      </c>
      <c r="J4" s="198"/>
    </row>
    <row r="5" spans="1:10" x14ac:dyDescent="0.3">
      <c r="A5" s="111" t="s">
        <v>6</v>
      </c>
      <c r="B5" s="112">
        <v>390431</v>
      </c>
      <c r="C5" s="113">
        <v>1232758</v>
      </c>
      <c r="D5" s="114">
        <f>B5+C5</f>
        <v>1623189</v>
      </c>
      <c r="E5" s="115">
        <v>726570</v>
      </c>
      <c r="F5" s="116">
        <v>4041716.08</v>
      </c>
      <c r="G5" s="117">
        <f>E5+F5</f>
        <v>4768286.08</v>
      </c>
      <c r="H5" s="118">
        <v>1117001</v>
      </c>
      <c r="I5" s="119">
        <v>5274474.08</v>
      </c>
      <c r="J5" s="120">
        <f>(H5+I5)</f>
        <v>6391475.0800000001</v>
      </c>
    </row>
    <row r="6" spans="1:10" x14ac:dyDescent="0.3">
      <c r="A6" s="111" t="s">
        <v>7</v>
      </c>
      <c r="B6" s="121">
        <v>656914</v>
      </c>
      <c r="C6" s="122">
        <v>2074162</v>
      </c>
      <c r="D6" s="114">
        <f t="shared" ref="D6:D27" si="0">B6+C6</f>
        <v>2731076</v>
      </c>
      <c r="E6" s="115">
        <v>978020</v>
      </c>
      <c r="F6" s="116">
        <v>8479724.6199999992</v>
      </c>
      <c r="G6" s="117">
        <f t="shared" ref="G6:G27" si="1">E6+F6</f>
        <v>9457744.6199999992</v>
      </c>
      <c r="H6" s="118">
        <v>1634934</v>
      </c>
      <c r="I6" s="119">
        <v>10553886.619999999</v>
      </c>
      <c r="J6" s="120">
        <f t="shared" ref="J6:J27" si="2">(H6+I6)</f>
        <v>12188820.619999999</v>
      </c>
    </row>
    <row r="7" spans="1:10" x14ac:dyDescent="0.3">
      <c r="A7" s="111" t="s">
        <v>8</v>
      </c>
      <c r="B7" s="121">
        <v>560695</v>
      </c>
      <c r="C7" s="122">
        <v>1770356</v>
      </c>
      <c r="D7" s="114">
        <f t="shared" si="0"/>
        <v>2331051</v>
      </c>
      <c r="E7" s="115">
        <v>999077</v>
      </c>
      <c r="F7" s="116">
        <v>6905321.3899999997</v>
      </c>
      <c r="G7" s="117">
        <f t="shared" si="1"/>
        <v>7904398.3899999997</v>
      </c>
      <c r="H7" s="118">
        <v>1559772</v>
      </c>
      <c r="I7" s="119">
        <v>8675677.3900000006</v>
      </c>
      <c r="J7" s="120">
        <f t="shared" si="2"/>
        <v>10235449.390000001</v>
      </c>
    </row>
    <row r="8" spans="1:10" x14ac:dyDescent="0.3">
      <c r="A8" s="111" t="s">
        <v>9</v>
      </c>
      <c r="B8" s="121">
        <v>37500</v>
      </c>
      <c r="C8" s="122">
        <v>75000</v>
      </c>
      <c r="D8" s="114">
        <f t="shared" si="0"/>
        <v>112500</v>
      </c>
      <c r="E8" s="115">
        <v>0</v>
      </c>
      <c r="F8" s="116">
        <v>4600000</v>
      </c>
      <c r="G8" s="117">
        <f t="shared" si="1"/>
        <v>4600000</v>
      </c>
      <c r="H8" s="118">
        <v>37500</v>
      </c>
      <c r="I8" s="119">
        <v>4675000</v>
      </c>
      <c r="J8" s="120">
        <f t="shared" si="2"/>
        <v>4712500</v>
      </c>
    </row>
    <row r="9" spans="1:10" x14ac:dyDescent="0.3">
      <c r="A9" s="111" t="s">
        <v>63</v>
      </c>
      <c r="B9" s="121">
        <v>75000</v>
      </c>
      <c r="C9" s="122">
        <v>50000</v>
      </c>
      <c r="D9" s="114">
        <f t="shared" si="0"/>
        <v>125000</v>
      </c>
      <c r="E9" s="115">
        <v>999968</v>
      </c>
      <c r="F9" s="116">
        <v>5000000</v>
      </c>
      <c r="G9" s="117">
        <f t="shared" si="1"/>
        <v>5999968</v>
      </c>
      <c r="H9" s="118">
        <f>B9+E9</f>
        <v>1074968</v>
      </c>
      <c r="I9" s="119">
        <v>5050000</v>
      </c>
      <c r="J9" s="120">
        <f t="shared" si="2"/>
        <v>6124968</v>
      </c>
    </row>
    <row r="10" spans="1:10" x14ac:dyDescent="0.3">
      <c r="A10" s="111" t="s">
        <v>11</v>
      </c>
      <c r="B10" s="121">
        <v>471826</v>
      </c>
      <c r="C10" s="122">
        <v>1489757</v>
      </c>
      <c r="D10" s="114">
        <f t="shared" si="0"/>
        <v>1961583</v>
      </c>
      <c r="E10" s="115">
        <v>0</v>
      </c>
      <c r="F10" s="116">
        <v>6772508.9699999997</v>
      </c>
      <c r="G10" s="117">
        <f t="shared" si="1"/>
        <v>6772508.9699999997</v>
      </c>
      <c r="H10" s="118">
        <v>471826</v>
      </c>
      <c r="I10" s="119">
        <v>8262265.9699999997</v>
      </c>
      <c r="J10" s="120">
        <f t="shared" si="2"/>
        <v>8734091.9699999988</v>
      </c>
    </row>
    <row r="11" spans="1:10" x14ac:dyDescent="0.3">
      <c r="A11" s="111" t="s">
        <v>12</v>
      </c>
      <c r="B11" s="121">
        <v>345973</v>
      </c>
      <c r="C11" s="122">
        <v>1092384</v>
      </c>
      <c r="D11" s="114">
        <f t="shared" si="0"/>
        <v>1438357</v>
      </c>
      <c r="E11" s="115">
        <v>0</v>
      </c>
      <c r="F11" s="116">
        <v>4823057.53</v>
      </c>
      <c r="G11" s="117">
        <f t="shared" si="1"/>
        <v>4823057.53</v>
      </c>
      <c r="H11" s="118">
        <v>345973</v>
      </c>
      <c r="I11" s="119">
        <v>5915441.5300000003</v>
      </c>
      <c r="J11" s="120">
        <f t="shared" si="2"/>
        <v>6261414.5300000003</v>
      </c>
    </row>
    <row r="12" spans="1:10" x14ac:dyDescent="0.3">
      <c r="A12" s="123" t="s">
        <v>13</v>
      </c>
      <c r="B12" s="121">
        <v>607146</v>
      </c>
      <c r="C12" s="122">
        <v>1917022</v>
      </c>
      <c r="D12" s="114">
        <f t="shared" si="0"/>
        <v>2524168</v>
      </c>
      <c r="E12" s="115">
        <v>1000000</v>
      </c>
      <c r="F12" s="116">
        <v>7622091.9800000004</v>
      </c>
      <c r="G12" s="117">
        <f t="shared" si="1"/>
        <v>8622091.9800000004</v>
      </c>
      <c r="H12" s="118">
        <v>1607146</v>
      </c>
      <c r="I12" s="119">
        <v>9539113.9800000004</v>
      </c>
      <c r="J12" s="120">
        <f t="shared" si="2"/>
        <v>11146259.98</v>
      </c>
    </row>
    <row r="13" spans="1:10" x14ac:dyDescent="0.3">
      <c r="A13" s="123" t="s">
        <v>14</v>
      </c>
      <c r="B13" s="121">
        <v>364775</v>
      </c>
      <c r="C13" s="122">
        <v>1151751</v>
      </c>
      <c r="D13" s="114">
        <f t="shared" si="0"/>
        <v>1516526</v>
      </c>
      <c r="E13" s="115">
        <v>0</v>
      </c>
      <c r="F13" s="116">
        <v>5166151.8099999996</v>
      </c>
      <c r="G13" s="117">
        <f t="shared" si="1"/>
        <v>5166151.8099999996</v>
      </c>
      <c r="H13" s="118">
        <v>364775</v>
      </c>
      <c r="I13" s="119">
        <v>6317902.8099999996</v>
      </c>
      <c r="J13" s="120">
        <f t="shared" si="2"/>
        <v>6682677.8099999996</v>
      </c>
    </row>
    <row r="14" spans="1:10" x14ac:dyDescent="0.3">
      <c r="A14" s="111" t="s">
        <v>15</v>
      </c>
      <c r="B14" s="121">
        <v>942086</v>
      </c>
      <c r="C14" s="122">
        <v>2974573</v>
      </c>
      <c r="D14" s="114">
        <f t="shared" si="0"/>
        <v>3916659</v>
      </c>
      <c r="E14" s="115">
        <v>999588</v>
      </c>
      <c r="F14" s="116">
        <v>12434759.18</v>
      </c>
      <c r="G14" s="117">
        <f t="shared" si="1"/>
        <v>13434347.18</v>
      </c>
      <c r="H14" s="118">
        <v>1941674</v>
      </c>
      <c r="I14" s="119">
        <v>15409332.18</v>
      </c>
      <c r="J14" s="120">
        <f t="shared" si="2"/>
        <v>17351006.18</v>
      </c>
    </row>
    <row r="15" spans="1:10" x14ac:dyDescent="0.3">
      <c r="A15" s="111" t="s">
        <v>16</v>
      </c>
      <c r="B15" s="124">
        <v>525857</v>
      </c>
      <c r="C15" s="125">
        <v>1660356</v>
      </c>
      <c r="D15" s="114">
        <f t="shared" si="0"/>
        <v>2186213</v>
      </c>
      <c r="E15" s="126">
        <v>0</v>
      </c>
      <c r="F15" s="127">
        <v>6998006.8399999999</v>
      </c>
      <c r="G15" s="117">
        <f t="shared" si="1"/>
        <v>6998006.8399999999</v>
      </c>
      <c r="H15" s="118">
        <v>525857</v>
      </c>
      <c r="I15" s="119">
        <v>8658362.8399999999</v>
      </c>
      <c r="J15" s="120">
        <f t="shared" si="2"/>
        <v>9184219.8399999999</v>
      </c>
    </row>
    <row r="16" spans="1:10" x14ac:dyDescent="0.3">
      <c r="A16" s="111" t="s">
        <v>17</v>
      </c>
      <c r="B16" s="121">
        <v>457759</v>
      </c>
      <c r="C16" s="122">
        <v>1445343</v>
      </c>
      <c r="D16" s="114">
        <f t="shared" si="0"/>
        <v>1903102</v>
      </c>
      <c r="E16" s="115">
        <v>997065</v>
      </c>
      <c r="F16" s="116">
        <v>4992211.3</v>
      </c>
      <c r="G16" s="117">
        <f t="shared" si="1"/>
        <v>5989276.2999999998</v>
      </c>
      <c r="H16" s="118">
        <v>1454824</v>
      </c>
      <c r="I16" s="119">
        <v>6437554.2999999998</v>
      </c>
      <c r="J16" s="120">
        <f t="shared" si="2"/>
        <v>7892378.2999999998</v>
      </c>
    </row>
    <row r="17" spans="1:10" x14ac:dyDescent="0.3">
      <c r="A17" s="111" t="s">
        <v>18</v>
      </c>
      <c r="B17" s="121">
        <v>917650</v>
      </c>
      <c r="C17" s="122">
        <v>2897417</v>
      </c>
      <c r="D17" s="114">
        <f t="shared" si="0"/>
        <v>3815067</v>
      </c>
      <c r="E17" s="115">
        <v>1000000</v>
      </c>
      <c r="F17" s="116">
        <v>13716867.109999999</v>
      </c>
      <c r="G17" s="117">
        <f t="shared" si="1"/>
        <v>14716867.109999999</v>
      </c>
      <c r="H17" s="118">
        <v>1917650</v>
      </c>
      <c r="I17" s="119">
        <v>16614284.109999999</v>
      </c>
      <c r="J17" s="120">
        <f t="shared" si="2"/>
        <v>18531934.109999999</v>
      </c>
    </row>
    <row r="18" spans="1:10" x14ac:dyDescent="0.3">
      <c r="A18" s="111" t="s">
        <v>19</v>
      </c>
      <c r="B18" s="121">
        <v>1049007</v>
      </c>
      <c r="C18" s="122">
        <v>3312166</v>
      </c>
      <c r="D18" s="114">
        <f t="shared" si="0"/>
        <v>4361173</v>
      </c>
      <c r="E18" s="115">
        <v>1000000</v>
      </c>
      <c r="F18" s="116">
        <v>12587596.15</v>
      </c>
      <c r="G18" s="117">
        <f t="shared" si="1"/>
        <v>13587596.15</v>
      </c>
      <c r="H18" s="118">
        <v>2049007</v>
      </c>
      <c r="I18" s="119">
        <v>15899762.15</v>
      </c>
      <c r="J18" s="120">
        <f t="shared" si="2"/>
        <v>17948769.149999999</v>
      </c>
    </row>
    <row r="19" spans="1:10" x14ac:dyDescent="0.3">
      <c r="A19" s="111" t="s">
        <v>20</v>
      </c>
      <c r="B19" s="121">
        <v>1202361</v>
      </c>
      <c r="C19" s="122">
        <v>3796373</v>
      </c>
      <c r="D19" s="114">
        <f t="shared" si="0"/>
        <v>4998734</v>
      </c>
      <c r="E19" s="115">
        <v>1000000</v>
      </c>
      <c r="F19" s="116">
        <v>14316144.6</v>
      </c>
      <c r="G19" s="117">
        <f t="shared" si="1"/>
        <v>15316144.6</v>
      </c>
      <c r="H19" s="118">
        <v>2202361</v>
      </c>
      <c r="I19" s="119">
        <v>18112517.600000001</v>
      </c>
      <c r="J19" s="120">
        <f t="shared" si="2"/>
        <v>20314878.600000001</v>
      </c>
    </row>
    <row r="20" spans="1:10" x14ac:dyDescent="0.3">
      <c r="A20" s="111" t="s">
        <v>21</v>
      </c>
      <c r="B20" s="121">
        <v>613571</v>
      </c>
      <c r="C20" s="122">
        <v>1937309</v>
      </c>
      <c r="D20" s="114">
        <f t="shared" si="0"/>
        <v>2550880</v>
      </c>
      <c r="E20" s="115">
        <v>0</v>
      </c>
      <c r="F20" s="116">
        <v>8698256.6300000008</v>
      </c>
      <c r="G20" s="117">
        <f t="shared" si="1"/>
        <v>8698256.6300000008</v>
      </c>
      <c r="H20" s="118">
        <v>613571</v>
      </c>
      <c r="I20" s="119">
        <v>10635565.630000001</v>
      </c>
      <c r="J20" s="120">
        <f t="shared" si="2"/>
        <v>11249136.630000001</v>
      </c>
    </row>
    <row r="21" spans="1:10" x14ac:dyDescent="0.3">
      <c r="A21" s="111" t="s">
        <v>22</v>
      </c>
      <c r="B21" s="121">
        <v>435338</v>
      </c>
      <c r="C21" s="122">
        <v>1374549</v>
      </c>
      <c r="D21" s="114">
        <f t="shared" si="0"/>
        <v>1809887</v>
      </c>
      <c r="E21" s="115">
        <v>991591</v>
      </c>
      <c r="F21" s="116">
        <v>4465692.2300000004</v>
      </c>
      <c r="G21" s="117">
        <f t="shared" si="1"/>
        <v>5457283.2300000004</v>
      </c>
      <c r="H21" s="118">
        <v>1426929</v>
      </c>
      <c r="I21" s="119">
        <v>5840241.2300000004</v>
      </c>
      <c r="J21" s="120">
        <f t="shared" si="2"/>
        <v>7267170.2300000004</v>
      </c>
    </row>
    <row r="22" spans="1:10" x14ac:dyDescent="0.3">
      <c r="A22" s="111" t="s">
        <v>23</v>
      </c>
      <c r="B22" s="121">
        <v>1185206</v>
      </c>
      <c r="C22" s="122">
        <v>3742207</v>
      </c>
      <c r="D22" s="114">
        <f t="shared" si="0"/>
        <v>4927413</v>
      </c>
      <c r="E22" s="115">
        <v>1000000</v>
      </c>
      <c r="F22" s="116">
        <v>15633089.4</v>
      </c>
      <c r="G22" s="117">
        <f t="shared" si="1"/>
        <v>16633089.4</v>
      </c>
      <c r="H22" s="118">
        <v>2185206</v>
      </c>
      <c r="I22" s="119">
        <v>19375296.399999999</v>
      </c>
      <c r="J22" s="120">
        <f t="shared" si="2"/>
        <v>21560502.399999999</v>
      </c>
    </row>
    <row r="23" spans="1:10" x14ac:dyDescent="0.3">
      <c r="A23" s="111" t="s">
        <v>24</v>
      </c>
      <c r="B23" s="121">
        <v>888910</v>
      </c>
      <c r="C23" s="122">
        <v>2806671</v>
      </c>
      <c r="D23" s="114">
        <f t="shared" si="0"/>
        <v>3695581</v>
      </c>
      <c r="E23" s="115">
        <v>1000000</v>
      </c>
      <c r="F23" s="116">
        <v>11372446.560000001</v>
      </c>
      <c r="G23" s="117">
        <f t="shared" si="1"/>
        <v>12372446.560000001</v>
      </c>
      <c r="H23" s="118">
        <v>1888910</v>
      </c>
      <c r="I23" s="119">
        <v>14179117.560000001</v>
      </c>
      <c r="J23" s="120">
        <f t="shared" si="2"/>
        <v>16068027.560000001</v>
      </c>
    </row>
    <row r="24" spans="1:10" x14ac:dyDescent="0.3">
      <c r="A24" s="111" t="s">
        <v>25</v>
      </c>
      <c r="B24" s="121">
        <v>557067</v>
      </c>
      <c r="C24" s="122">
        <v>1758900</v>
      </c>
      <c r="D24" s="114">
        <f t="shared" si="0"/>
        <v>2315967</v>
      </c>
      <c r="E24" s="115">
        <v>0</v>
      </c>
      <c r="F24" s="116">
        <v>7195930.1600000001</v>
      </c>
      <c r="G24" s="117">
        <f t="shared" si="1"/>
        <v>7195930.1600000001</v>
      </c>
      <c r="H24" s="118">
        <v>557067</v>
      </c>
      <c r="I24" s="119">
        <v>8954830.1600000001</v>
      </c>
      <c r="J24" s="120">
        <f t="shared" si="2"/>
        <v>9511897.1600000001</v>
      </c>
    </row>
    <row r="25" spans="1:10" x14ac:dyDescent="0.3">
      <c r="A25" s="111" t="s">
        <v>26</v>
      </c>
      <c r="B25" s="121">
        <v>638827</v>
      </c>
      <c r="C25" s="122">
        <v>2017053</v>
      </c>
      <c r="D25" s="114">
        <f t="shared" si="0"/>
        <v>2655880</v>
      </c>
      <c r="E25" s="115">
        <v>999775</v>
      </c>
      <c r="F25" s="116">
        <v>7736922.2300000004</v>
      </c>
      <c r="G25" s="117">
        <f t="shared" si="1"/>
        <v>8736697.2300000004</v>
      </c>
      <c r="H25" s="118">
        <v>1638602</v>
      </c>
      <c r="I25" s="119">
        <v>9753975.2300000004</v>
      </c>
      <c r="J25" s="120">
        <f t="shared" si="2"/>
        <v>11392577.23</v>
      </c>
    </row>
    <row r="26" spans="1:10" x14ac:dyDescent="0.3">
      <c r="A26" s="111" t="s">
        <v>27</v>
      </c>
      <c r="B26" s="121">
        <v>664468</v>
      </c>
      <c r="C26" s="122">
        <v>2098011</v>
      </c>
      <c r="D26" s="114">
        <f t="shared" si="0"/>
        <v>2762479</v>
      </c>
      <c r="E26" s="115">
        <v>1000000</v>
      </c>
      <c r="F26" s="116">
        <v>7723099.9199999999</v>
      </c>
      <c r="G26" s="117">
        <f t="shared" si="1"/>
        <v>8723099.9199999999</v>
      </c>
      <c r="H26" s="118">
        <v>1664468</v>
      </c>
      <c r="I26" s="119">
        <v>9821110.9199999999</v>
      </c>
      <c r="J26" s="120">
        <f t="shared" si="2"/>
        <v>11485578.92</v>
      </c>
    </row>
    <row r="27" spans="1:10" ht="13.5" thickBot="1" x14ac:dyDescent="0.35">
      <c r="A27" s="128" t="s">
        <v>28</v>
      </c>
      <c r="B27" s="129">
        <v>1384633</v>
      </c>
      <c r="C27" s="122">
        <v>4371882</v>
      </c>
      <c r="D27" s="114">
        <f t="shared" si="0"/>
        <v>5756515</v>
      </c>
      <c r="E27" s="130">
        <v>995000</v>
      </c>
      <c r="F27" s="116">
        <v>18196951.309999999</v>
      </c>
      <c r="G27" s="117">
        <f t="shared" si="1"/>
        <v>19191951.309999999</v>
      </c>
      <c r="H27" s="131">
        <v>2379633</v>
      </c>
      <c r="I27" s="132">
        <v>22568833.309999999</v>
      </c>
      <c r="J27" s="120">
        <f t="shared" si="2"/>
        <v>24948466.309999999</v>
      </c>
    </row>
    <row r="28" spans="1:10" ht="13.5" thickBot="1" x14ac:dyDescent="0.35">
      <c r="A28" s="133" t="s">
        <v>29</v>
      </c>
      <c r="B28" s="134">
        <f t="shared" ref="B28:I28" si="3">SUM(B5:B27)</f>
        <v>14973000</v>
      </c>
      <c r="C28" s="135">
        <f t="shared" si="3"/>
        <v>47046000</v>
      </c>
      <c r="D28" s="136">
        <f>SUM(D5:D27)</f>
        <v>62019000</v>
      </c>
      <c r="E28" s="135">
        <f t="shared" si="3"/>
        <v>15686654</v>
      </c>
      <c r="F28" s="135">
        <f t="shared" si="3"/>
        <v>199478545.99999997</v>
      </c>
      <c r="G28" s="137">
        <f>SUM(G5:G27)</f>
        <v>215165199.99999997</v>
      </c>
      <c r="H28" s="138">
        <f t="shared" si="3"/>
        <v>30659654</v>
      </c>
      <c r="I28" s="139">
        <f t="shared" si="3"/>
        <v>246524545.99999997</v>
      </c>
      <c r="J28" s="140">
        <f>(H28+I28)</f>
        <v>277184200</v>
      </c>
    </row>
    <row r="29" spans="1:10" ht="13.5" thickBot="1" x14ac:dyDescent="0.35">
      <c r="A29" s="141" t="s">
        <v>64</v>
      </c>
      <c r="B29" s="142" t="s">
        <v>65</v>
      </c>
      <c r="C29" s="143">
        <f>B28+C28</f>
        <v>62019000</v>
      </c>
      <c r="D29" s="144"/>
      <c r="E29" s="145" t="s">
        <v>66</v>
      </c>
      <c r="F29" s="143">
        <f>E28+F28</f>
        <v>215165199.99999997</v>
      </c>
      <c r="G29" s="144"/>
      <c r="H29" s="199">
        <f>H28+I28</f>
        <v>277184200</v>
      </c>
      <c r="I29" s="200"/>
    </row>
  </sheetData>
  <mergeCells count="6">
    <mergeCell ref="A3:A4"/>
    <mergeCell ref="H3:I3"/>
    <mergeCell ref="J3:J4"/>
    <mergeCell ref="H29:I29"/>
    <mergeCell ref="B3:D3"/>
    <mergeCell ref="E3:G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4</vt:i4>
      </vt:variant>
    </vt:vector>
  </HeadingPairs>
  <TitlesOfParts>
    <vt:vector size="4" baseType="lpstr">
      <vt:lpstr>Selite</vt:lpstr>
      <vt:lpstr>Esitysluonnos</vt:lpstr>
      <vt:lpstr>Vaihtoehtolaskelmia</vt:lpstr>
      <vt:lpstr>v. 2021-2022 osoitettu rahoitus</vt:lpstr>
    </vt:vector>
  </TitlesOfParts>
  <Company>Suomen valtion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Heinonen Noora (VM)</dc:creator>
  <cp:lastModifiedBy>Martikainen Anu (VM)</cp:lastModifiedBy>
  <dcterms:created xsi:type="dcterms:W3CDTF">2022-02-07T11:21:48Z</dcterms:created>
  <dcterms:modified xsi:type="dcterms:W3CDTF">2022-02-08T06:05:00Z</dcterms:modified>
</cp:coreProperties>
</file>