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8" activeTab="1"/>
  </bookViews>
  <sheets>
    <sheet name="PAT HM" sheetId="1" r:id="rId1"/>
    <sheet name="TM M" sheetId="2" r:id="rId2"/>
  </sheets>
  <definedNames>
    <definedName name="_xlnm.Print_Area" localSheetId="0">'PAT HM'!$A$1:$E$29</definedName>
    <definedName name="_xlnm.Print_Area" localSheetId="1">'TM M'!$A$1:$E$28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E23" i="2"/>
  <c r="C23" i="2"/>
  <c r="E22" i="2"/>
  <c r="E24" i="2" s="1"/>
  <c r="D22" i="2"/>
  <c r="D23" i="2" s="1"/>
  <c r="C22" i="2"/>
  <c r="B23" i="2"/>
  <c r="B22" i="2"/>
  <c r="E19" i="2"/>
  <c r="D19" i="2"/>
  <c r="C19" i="2"/>
  <c r="B19" i="2"/>
  <c r="E10" i="2"/>
  <c r="D10" i="2"/>
  <c r="C10" i="2"/>
  <c r="B10" i="2"/>
  <c r="D24" i="2" l="1"/>
  <c r="E17" i="1"/>
  <c r="E19" i="1" s="1"/>
  <c r="E22" i="1" s="1"/>
  <c r="D17" i="1"/>
  <c r="D19" i="1" s="1"/>
  <c r="D22" i="1" s="1"/>
  <c r="B19" i="1"/>
  <c r="B22" i="1" s="1"/>
  <c r="C19" i="1"/>
  <c r="C22" i="1" s="1"/>
  <c r="E10" i="1"/>
  <c r="D10" i="1"/>
  <c r="C10" i="1"/>
  <c r="B10" i="1"/>
  <c r="D24" i="1" l="1"/>
  <c r="E24" i="1"/>
  <c r="C24" i="1"/>
  <c r="B23" i="1"/>
  <c r="E23" i="1"/>
  <c r="D23" i="1"/>
  <c r="C23" i="1"/>
  <c r="B24" i="2" l="1"/>
  <c r="B24" i="1"/>
</calcChain>
</file>

<file path=xl/sharedStrings.xml><?xml version="1.0" encoding="utf-8"?>
<sst xmlns="http://schemas.openxmlformats.org/spreadsheetml/2006/main" count="49" uniqueCount="27">
  <si>
    <t>TOIMINNAN ERILLISTUOTOT</t>
  </si>
  <si>
    <t>  Tuotot liiketaloudellisista suoritteista</t>
  </si>
  <si>
    <t>  Tuotot julkisoikeudellisista suoritteista</t>
  </si>
  <si>
    <t>  Muut tuotot</t>
  </si>
  <si>
    <t>ERILLISTUOTOT YHTEENSÄ</t>
  </si>
  <si>
    <t>TOIMINNAN ERILLISKUSTANNUKSET</t>
  </si>
  <si>
    <t>  Aineet, tarvikkeet ja tavarat</t>
  </si>
  <si>
    <t>  Henkilöstökustannukset</t>
  </si>
  <si>
    <t>  Vuokrat</t>
  </si>
  <si>
    <t>  Palvelujen ostot</t>
  </si>
  <si>
    <t>  Pääomakustannukset</t>
  </si>
  <si>
    <t>ERILLISKUSTANNUKSET YHTEENSÄ</t>
  </si>
  <si>
    <t>Tukipalveluiden kustannukset yhteensä</t>
  </si>
  <si>
    <t>Kokonaiskustannukset yhteensä</t>
  </si>
  <si>
    <t>Ylijäämä/alijäämä</t>
  </si>
  <si>
    <t>  Muut erilliskustannukset</t>
  </si>
  <si>
    <t>BUDJETTIKOMPENSAATIOT</t>
  </si>
  <si>
    <t>2017E</t>
  </si>
  <si>
    <t>Patentti- ja hyödyllisyysmalliasioiden</t>
  </si>
  <si>
    <t>kustannusvastaavuus 2016 - 2019</t>
  </si>
  <si>
    <t>2019E</t>
  </si>
  <si>
    <t>2018E</t>
  </si>
  <si>
    <t>Tavaramerkki- ja mallioikeusasioiden</t>
  </si>
  <si>
    <t xml:space="preserve">  Investoinnit</t>
  </si>
  <si>
    <t>BUDJETTIKOMPENSAATIOT TELA</t>
  </si>
  <si>
    <t>BUDJETTIKOMPENSAATIOT UP 1.7.2018</t>
  </si>
  <si>
    <t>KUSTANNUSVASTAAVUUS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</si>
</sst>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\ %"/>
    <numFmt numFmtId="165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1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/>
    <xf numFmtId="165" fontId="0" fillId="0" borderId="0" xfId="2" applyNumberFormat="1" applyFont="1"/>
    <xf numFmtId="165" fontId="0" fillId="2" borderId="0" xfId="2" applyNumberFormat="1" applyFont="1" applyFill="1"/>
    <xf numFmtId="165" fontId="3" fillId="0" borderId="0" xfId="2" applyNumberFormat="1" applyFont="1"/>
    <xf numFmtId="164" fontId="0" fillId="2" borderId="0" xfId="1" applyNumberFormat="1" applyFont="1" applyFill="1"/>
  </cellXfs>
  <cellStyles count="3">
    <cellStyle name="Normaali" xfId="0" builtinId="0"/>
    <cellStyle name="Pilkku" xfId="2" builtinId="3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I19" sqref="I19"/>
    </sheetView>
  </sheetViews>
  <sheetFormatPr defaultRowHeight="14.4" x14ac:dyDescent="0.3"/>
  <cols>
    <col min="1" max="1" width="33.6640625" bestFit="1" customWidth="1"/>
    <col min="2" max="5" width="15.33203125" bestFit="1" customWidth="1"/>
  </cols>
  <sheetData>
    <row r="1" spans="1:5" x14ac:dyDescent="0.3">
      <c r="A1" s="3" t="s">
        <v>18</v>
      </c>
    </row>
    <row r="2" spans="1:5" x14ac:dyDescent="0.3">
      <c r="A2" s="3" t="s">
        <v>19</v>
      </c>
    </row>
    <row r="4" spans="1:5" x14ac:dyDescent="0.3">
      <c r="B4" s="5">
        <v>2016</v>
      </c>
      <c r="C4" s="5" t="s">
        <v>17</v>
      </c>
      <c r="D4" s="5" t="s">
        <v>21</v>
      </c>
      <c r="E4" s="5" t="s">
        <v>20</v>
      </c>
    </row>
    <row r="6" spans="1:5" x14ac:dyDescent="0.3">
      <c r="A6" s="1" t="s">
        <v>0</v>
      </c>
      <c r="B6" s="1"/>
      <c r="C6" s="1"/>
      <c r="D6" s="1"/>
      <c r="E6" s="1"/>
    </row>
    <row r="7" spans="1:5" x14ac:dyDescent="0.3">
      <c r="A7" t="s">
        <v>1</v>
      </c>
      <c r="B7" s="7">
        <v>149851</v>
      </c>
      <c r="C7" s="7">
        <v>180000</v>
      </c>
      <c r="D7" s="7">
        <v>150000</v>
      </c>
      <c r="E7" s="7">
        <v>200000</v>
      </c>
    </row>
    <row r="8" spans="1:5" x14ac:dyDescent="0.3">
      <c r="A8" t="s">
        <v>2</v>
      </c>
      <c r="B8" s="7">
        <v>16970070</v>
      </c>
      <c r="C8" s="7">
        <v>18115000</v>
      </c>
      <c r="D8" s="7">
        <v>16000000</v>
      </c>
      <c r="E8" s="7">
        <v>14000000</v>
      </c>
    </row>
    <row r="9" spans="1:5" x14ac:dyDescent="0.3">
      <c r="A9" t="s">
        <v>3</v>
      </c>
      <c r="B9" s="7">
        <v>6760</v>
      </c>
      <c r="C9" s="7">
        <v>5000</v>
      </c>
      <c r="D9" s="7">
        <v>5000</v>
      </c>
      <c r="E9" s="7">
        <v>5000</v>
      </c>
    </row>
    <row r="10" spans="1:5" x14ac:dyDescent="0.3">
      <c r="A10" s="1" t="s">
        <v>4</v>
      </c>
      <c r="B10" s="8">
        <f>SUM(B7:B9)</f>
        <v>17126681</v>
      </c>
      <c r="C10" s="8">
        <f>SUM(C7:C9)</f>
        <v>18300000</v>
      </c>
      <c r="D10" s="8">
        <f>SUM(D7:D9)</f>
        <v>16155000</v>
      </c>
      <c r="E10" s="8">
        <f>SUM(E7:E9)</f>
        <v>14205000</v>
      </c>
    </row>
    <row r="11" spans="1:5" x14ac:dyDescent="0.3">
      <c r="B11" s="7"/>
      <c r="C11" s="7"/>
      <c r="D11" s="7"/>
      <c r="E11" s="7"/>
    </row>
    <row r="12" spans="1:5" x14ac:dyDescent="0.3">
      <c r="A12" s="1" t="s">
        <v>5</v>
      </c>
      <c r="B12" s="8"/>
      <c r="C12" s="8"/>
      <c r="D12" s="8"/>
      <c r="E12" s="8"/>
    </row>
    <row r="13" spans="1:5" x14ac:dyDescent="0.3">
      <c r="A13" t="s">
        <v>6</v>
      </c>
      <c r="B13" s="7">
        <v>82060</v>
      </c>
      <c r="C13" s="7">
        <v>111000</v>
      </c>
      <c r="D13" s="7">
        <v>112000</v>
      </c>
      <c r="E13" s="7">
        <v>120000</v>
      </c>
    </row>
    <row r="14" spans="1:5" x14ac:dyDescent="0.3">
      <c r="A14" t="s">
        <v>7</v>
      </c>
      <c r="B14" s="7">
        <v>10022585</v>
      </c>
      <c r="C14" s="9">
        <v>9254000</v>
      </c>
      <c r="D14" s="7">
        <v>9637000</v>
      </c>
      <c r="E14" s="7">
        <v>9518000</v>
      </c>
    </row>
    <row r="15" spans="1:5" x14ac:dyDescent="0.3">
      <c r="A15" t="s">
        <v>8</v>
      </c>
      <c r="B15" s="7">
        <v>1489842</v>
      </c>
      <c r="C15" s="7">
        <v>1408000</v>
      </c>
      <c r="D15" s="7">
        <v>704000</v>
      </c>
      <c r="E15" s="7">
        <v>700000</v>
      </c>
    </row>
    <row r="16" spans="1:5" x14ac:dyDescent="0.3">
      <c r="A16" t="s">
        <v>9</v>
      </c>
      <c r="B16" s="7">
        <v>1589677</v>
      </c>
      <c r="C16" s="7">
        <v>1792000</v>
      </c>
      <c r="D16" s="7">
        <v>1991000</v>
      </c>
      <c r="E16" s="7">
        <v>1900000</v>
      </c>
    </row>
    <row r="17" spans="1:5" x14ac:dyDescent="0.3">
      <c r="A17" t="s">
        <v>10</v>
      </c>
      <c r="B17" s="7">
        <v>865</v>
      </c>
      <c r="C17" s="7"/>
      <c r="D17" s="7">
        <f>(26250+33750)</f>
        <v>60000</v>
      </c>
      <c r="E17" s="7">
        <f>(26250+33750+62500)</f>
        <v>122500</v>
      </c>
    </row>
    <row r="18" spans="1:5" x14ac:dyDescent="0.3">
      <c r="A18" t="s">
        <v>15</v>
      </c>
      <c r="B18" s="7">
        <v>314404</v>
      </c>
      <c r="C18" s="7">
        <v>360000</v>
      </c>
      <c r="D18" s="7">
        <v>360000</v>
      </c>
      <c r="E18" s="7">
        <v>360000</v>
      </c>
    </row>
    <row r="19" spans="1:5" x14ac:dyDescent="0.3">
      <c r="A19" s="1" t="s">
        <v>11</v>
      </c>
      <c r="B19" s="8">
        <f>SUM(B13:B18)</f>
        <v>13499433</v>
      </c>
      <c r="C19" s="8">
        <f>SUM(C13:C18)</f>
        <v>12925000</v>
      </c>
      <c r="D19" s="8">
        <f>SUM(D13:D18)</f>
        <v>12864000</v>
      </c>
      <c r="E19" s="8">
        <f>SUM(E13:E18)</f>
        <v>12720500</v>
      </c>
    </row>
    <row r="20" spans="1:5" x14ac:dyDescent="0.3">
      <c r="B20" s="7"/>
      <c r="C20" s="7"/>
      <c r="D20" s="7"/>
      <c r="E20" s="7"/>
    </row>
    <row r="21" spans="1:5" x14ac:dyDescent="0.3">
      <c r="A21" s="1" t="s">
        <v>12</v>
      </c>
      <c r="B21" s="8">
        <v>3977385</v>
      </c>
      <c r="C21" s="8">
        <v>3918950</v>
      </c>
      <c r="D21" s="8">
        <v>3977385</v>
      </c>
      <c r="E21" s="8">
        <v>3977385</v>
      </c>
    </row>
    <row r="22" spans="1:5" x14ac:dyDescent="0.3">
      <c r="A22" s="1" t="s">
        <v>13</v>
      </c>
      <c r="B22" s="8">
        <f>B19+B21</f>
        <v>17476818</v>
      </c>
      <c r="C22" s="8">
        <f t="shared" ref="C22:E22" si="0">C19+C21</f>
        <v>16843950</v>
      </c>
      <c r="D22" s="8">
        <f t="shared" si="0"/>
        <v>16841385</v>
      </c>
      <c r="E22" s="8">
        <f t="shared" si="0"/>
        <v>16697885</v>
      </c>
    </row>
    <row r="23" spans="1:5" x14ac:dyDescent="0.3">
      <c r="A23" t="s">
        <v>14</v>
      </c>
      <c r="B23" s="7">
        <f>B10-B22</f>
        <v>-350137</v>
      </c>
      <c r="C23" s="7">
        <f>C10-C22</f>
        <v>1456050</v>
      </c>
      <c r="D23" s="7">
        <f>D10-D22</f>
        <v>-686385</v>
      </c>
      <c r="E23" s="7">
        <f>E10-E22</f>
        <v>-2492885</v>
      </c>
    </row>
    <row r="24" spans="1:5" x14ac:dyDescent="0.3">
      <c r="A24" s="1" t="s">
        <v>26</v>
      </c>
      <c r="B24" s="10">
        <f>B10/B22</f>
        <v>0.9799656321877358</v>
      </c>
      <c r="C24" s="10">
        <f>C10/C22</f>
        <v>1.0864435004853374</v>
      </c>
      <c r="D24" s="10">
        <f>D10/D22</f>
        <v>0.95924414767550292</v>
      </c>
      <c r="E24" s="10">
        <f>E10/E22</f>
        <v>0.85070654157697212</v>
      </c>
    </row>
    <row r="25" spans="1:5" x14ac:dyDescent="0.3">
      <c r="B25" s="4"/>
      <c r="C25" s="4"/>
      <c r="D25" s="4"/>
      <c r="E25" s="4"/>
    </row>
    <row r="26" spans="1:5" x14ac:dyDescent="0.3">
      <c r="A26" t="s">
        <v>24</v>
      </c>
      <c r="B26" s="7"/>
      <c r="C26" s="7">
        <v>80000</v>
      </c>
      <c r="D26" s="7">
        <v>80000</v>
      </c>
      <c r="E26" s="7">
        <v>80000</v>
      </c>
    </row>
    <row r="27" spans="1:5" x14ac:dyDescent="0.3">
      <c r="A27" t="s">
        <v>25</v>
      </c>
      <c r="B27" s="7"/>
      <c r="C27" s="7"/>
      <c r="D27" s="7">
        <v>1300000</v>
      </c>
      <c r="E27" s="7">
        <v>2600000</v>
      </c>
    </row>
    <row r="28" spans="1:5" x14ac:dyDescent="0.3">
      <c r="B28" s="7"/>
      <c r="C28" s="7"/>
      <c r="D28" s="7"/>
      <c r="E28" s="7"/>
    </row>
    <row r="29" spans="1:5" x14ac:dyDescent="0.3">
      <c r="A29" s="1" t="s">
        <v>23</v>
      </c>
      <c r="B29" s="1"/>
      <c r="C29" s="8">
        <v>480000</v>
      </c>
      <c r="D29" s="8">
        <v>500000</v>
      </c>
      <c r="E29" s="8">
        <v>400000</v>
      </c>
    </row>
    <row r="30" spans="1:5" x14ac:dyDescent="0.3">
      <c r="C30" s="7"/>
      <c r="D30" s="7"/>
      <c r="E30" s="7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I12" sqref="I12"/>
    </sheetView>
  </sheetViews>
  <sheetFormatPr defaultRowHeight="14.4" x14ac:dyDescent="0.3"/>
  <cols>
    <col min="1" max="1" width="33.6640625" bestFit="1" customWidth="1"/>
    <col min="2" max="5" width="14.33203125" bestFit="1" customWidth="1"/>
  </cols>
  <sheetData>
    <row r="1" spans="1:6" x14ac:dyDescent="0.3">
      <c r="A1" s="3" t="s">
        <v>22</v>
      </c>
    </row>
    <row r="2" spans="1:6" x14ac:dyDescent="0.3">
      <c r="A2" s="3" t="s">
        <v>19</v>
      </c>
    </row>
    <row r="4" spans="1:6" x14ac:dyDescent="0.3">
      <c r="B4" s="5">
        <v>2016</v>
      </c>
      <c r="C4" s="5" t="s">
        <v>17</v>
      </c>
      <c r="D4" s="5" t="s">
        <v>21</v>
      </c>
      <c r="E4" s="5" t="s">
        <v>20</v>
      </c>
    </row>
    <row r="5" spans="1:6" x14ac:dyDescent="0.3">
      <c r="F5" s="6"/>
    </row>
    <row r="6" spans="1:6" x14ac:dyDescent="0.3">
      <c r="A6" s="1" t="s">
        <v>0</v>
      </c>
      <c r="B6" s="1"/>
      <c r="C6" s="1"/>
      <c r="D6" s="1"/>
      <c r="E6" s="1"/>
      <c r="F6" s="6"/>
    </row>
    <row r="7" spans="1:6" x14ac:dyDescent="0.3">
      <c r="A7" t="s">
        <v>1</v>
      </c>
      <c r="B7" s="7">
        <v>72335</v>
      </c>
      <c r="C7" s="7">
        <v>100000</v>
      </c>
      <c r="D7" s="7">
        <v>80000</v>
      </c>
      <c r="E7" s="7">
        <v>80000</v>
      </c>
      <c r="F7" s="6"/>
    </row>
    <row r="8" spans="1:6" x14ac:dyDescent="0.3">
      <c r="A8" t="s">
        <v>2</v>
      </c>
      <c r="B8" s="7">
        <v>4184631</v>
      </c>
      <c r="C8" s="7">
        <v>4150000</v>
      </c>
      <c r="D8" s="7">
        <v>3900000</v>
      </c>
      <c r="E8" s="7">
        <v>3900000</v>
      </c>
      <c r="F8" s="6"/>
    </row>
    <row r="9" spans="1:6" x14ac:dyDescent="0.3">
      <c r="A9" t="s">
        <v>3</v>
      </c>
      <c r="B9" s="7">
        <v>183314</v>
      </c>
      <c r="C9" s="7">
        <v>0</v>
      </c>
      <c r="D9" s="7">
        <v>0</v>
      </c>
      <c r="E9" s="7">
        <v>200000</v>
      </c>
      <c r="F9" s="6"/>
    </row>
    <row r="10" spans="1:6" x14ac:dyDescent="0.3">
      <c r="A10" s="1" t="s">
        <v>4</v>
      </c>
      <c r="B10" s="8">
        <f>SUM(B7:B9)</f>
        <v>4440280</v>
      </c>
      <c r="C10" s="8">
        <f t="shared" ref="C10:E10" si="0">SUM(C7:C9)</f>
        <v>4250000</v>
      </c>
      <c r="D10" s="8">
        <f t="shared" si="0"/>
        <v>3980000</v>
      </c>
      <c r="E10" s="8">
        <f t="shared" si="0"/>
        <v>4180000</v>
      </c>
      <c r="F10" s="6"/>
    </row>
    <row r="11" spans="1:6" x14ac:dyDescent="0.3">
      <c r="B11" s="7"/>
      <c r="C11" s="7"/>
      <c r="D11" s="7"/>
      <c r="E11" s="7"/>
      <c r="F11" s="6"/>
    </row>
    <row r="12" spans="1:6" x14ac:dyDescent="0.3">
      <c r="A12" s="1" t="s">
        <v>5</v>
      </c>
      <c r="B12" s="8"/>
      <c r="C12" s="8"/>
      <c r="D12" s="8"/>
      <c r="E12" s="8"/>
      <c r="F12" s="6"/>
    </row>
    <row r="13" spans="1:6" x14ac:dyDescent="0.3">
      <c r="A13" t="s">
        <v>6</v>
      </c>
      <c r="B13" s="7">
        <v>5655</v>
      </c>
      <c r="C13" s="7">
        <v>26000</v>
      </c>
      <c r="D13" s="7">
        <v>22000</v>
      </c>
      <c r="E13" s="7">
        <v>25000</v>
      </c>
      <c r="F13" s="6"/>
    </row>
    <row r="14" spans="1:6" x14ac:dyDescent="0.3">
      <c r="A14" t="s">
        <v>7</v>
      </c>
      <c r="B14" s="7">
        <v>1899893</v>
      </c>
      <c r="C14" s="7">
        <v>1749000</v>
      </c>
      <c r="D14" s="7">
        <v>1805000</v>
      </c>
      <c r="E14" s="7">
        <v>1781000</v>
      </c>
      <c r="F14" s="6"/>
    </row>
    <row r="15" spans="1:6" x14ac:dyDescent="0.3">
      <c r="A15" t="s">
        <v>8</v>
      </c>
      <c r="B15" s="7">
        <v>340232</v>
      </c>
      <c r="C15" s="7">
        <v>250000</v>
      </c>
      <c r="D15" s="7">
        <v>123000</v>
      </c>
      <c r="E15" s="7">
        <v>130000</v>
      </c>
      <c r="F15" s="6"/>
    </row>
    <row r="16" spans="1:6" x14ac:dyDescent="0.3">
      <c r="A16" t="s">
        <v>9</v>
      </c>
      <c r="B16" s="7">
        <v>460372</v>
      </c>
      <c r="C16" s="7">
        <v>541000</v>
      </c>
      <c r="D16" s="7">
        <v>607000</v>
      </c>
      <c r="E16" s="7">
        <v>650000</v>
      </c>
    </row>
    <row r="17" spans="1:5" x14ac:dyDescent="0.3">
      <c r="A17" t="s">
        <v>10</v>
      </c>
      <c r="B17" s="7">
        <v>9162</v>
      </c>
      <c r="C17" s="7"/>
      <c r="D17" s="7">
        <v>13000</v>
      </c>
      <c r="E17" s="7">
        <v>38000</v>
      </c>
    </row>
    <row r="18" spans="1:5" x14ac:dyDescent="0.3">
      <c r="A18" t="s">
        <v>15</v>
      </c>
      <c r="B18" s="7">
        <v>69878</v>
      </c>
      <c r="C18" s="7">
        <v>123000</v>
      </c>
      <c r="D18" s="7">
        <v>105000</v>
      </c>
      <c r="E18" s="7">
        <v>120000</v>
      </c>
    </row>
    <row r="19" spans="1:5" x14ac:dyDescent="0.3">
      <c r="A19" s="1" t="s">
        <v>11</v>
      </c>
      <c r="B19" s="8">
        <f>SUM(B13:B18)</f>
        <v>2785192</v>
      </c>
      <c r="C19" s="8">
        <f t="shared" ref="C19:E19" si="1">SUM(C13:C18)</f>
        <v>2689000</v>
      </c>
      <c r="D19" s="8">
        <f t="shared" si="1"/>
        <v>2675000</v>
      </c>
      <c r="E19" s="8">
        <f t="shared" si="1"/>
        <v>2744000</v>
      </c>
    </row>
    <row r="20" spans="1:5" x14ac:dyDescent="0.3">
      <c r="B20" s="7"/>
      <c r="C20" s="7"/>
      <c r="D20" s="7"/>
      <c r="E20" s="7"/>
    </row>
    <row r="21" spans="1:5" x14ac:dyDescent="0.3">
      <c r="A21" s="1" t="s">
        <v>12</v>
      </c>
      <c r="B21" s="8">
        <v>985136</v>
      </c>
      <c r="C21" s="8">
        <v>1124932</v>
      </c>
      <c r="D21" s="8">
        <v>985136</v>
      </c>
      <c r="E21" s="8">
        <v>985136</v>
      </c>
    </row>
    <row r="22" spans="1:5" x14ac:dyDescent="0.3">
      <c r="A22" s="1" t="s">
        <v>13</v>
      </c>
      <c r="B22" s="8">
        <f>B19+B21</f>
        <v>3770328</v>
      </c>
      <c r="C22" s="8">
        <f t="shared" ref="C22:E22" si="2">C19+C21</f>
        <v>3813932</v>
      </c>
      <c r="D22" s="8">
        <f t="shared" si="2"/>
        <v>3660136</v>
      </c>
      <c r="E22" s="8">
        <f t="shared" si="2"/>
        <v>3729136</v>
      </c>
    </row>
    <row r="23" spans="1:5" x14ac:dyDescent="0.3">
      <c r="A23" t="s">
        <v>14</v>
      </c>
      <c r="B23" s="7">
        <f>B10-B22</f>
        <v>669952</v>
      </c>
      <c r="C23" s="7">
        <f t="shared" ref="C23:E23" si="3">C10-C22</f>
        <v>436068</v>
      </c>
      <c r="D23" s="7">
        <f t="shared" si="3"/>
        <v>319864</v>
      </c>
      <c r="E23" s="7">
        <f t="shared" si="3"/>
        <v>450864</v>
      </c>
    </row>
    <row r="24" spans="1:5" x14ac:dyDescent="0.3">
      <c r="A24" s="1" t="s">
        <v>26</v>
      </c>
      <c r="B24" s="10">
        <f>B10/B22</f>
        <v>1.1776906412386403</v>
      </c>
      <c r="C24" s="10">
        <f t="shared" ref="C24:E24" si="4">C10/C22</f>
        <v>1.114335546622226</v>
      </c>
      <c r="D24" s="10">
        <f t="shared" si="4"/>
        <v>1.0873912881925698</v>
      </c>
      <c r="E24" s="10">
        <f t="shared" si="4"/>
        <v>1.1209030724543165</v>
      </c>
    </row>
    <row r="25" spans="1:5" x14ac:dyDescent="0.3">
      <c r="B25" s="4"/>
      <c r="C25" s="4"/>
      <c r="D25" s="4"/>
      <c r="E25" s="4"/>
    </row>
    <row r="26" spans="1:5" x14ac:dyDescent="0.3">
      <c r="A26" t="s">
        <v>16</v>
      </c>
    </row>
    <row r="28" spans="1:5" x14ac:dyDescent="0.3">
      <c r="A28" s="1" t="s">
        <v>23</v>
      </c>
      <c r="B28" s="2"/>
      <c r="C28" s="8">
        <v>100000</v>
      </c>
      <c r="D28" s="8">
        <v>200000</v>
      </c>
      <c r="E28" s="8">
        <v>100000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PAT HM</vt:lpstr>
      <vt:lpstr>TM M</vt:lpstr>
      <vt:lpstr>'PAT HM'!Tulostusalue</vt:lpstr>
      <vt:lpstr>'TM M'!Tulostusalue</vt:lpstr>
    </vt:vector>
  </TitlesOfParts>
  <Company>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Bomaneer</dc:creator>
  <cp:lastModifiedBy>Hellberg-Lindqvist Nadine TEM</cp:lastModifiedBy>
  <cp:lastPrinted>2017-09-19T12:04:59Z</cp:lastPrinted>
  <dcterms:created xsi:type="dcterms:W3CDTF">2017-02-27T12:20:14Z</dcterms:created>
  <dcterms:modified xsi:type="dcterms:W3CDTF">2017-10-03T12:11:24Z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-403906124</vt:i4>
  </property>
  <property fmtid="{D5CDD505-2E9C-101B-9397-08002B2CF9AE}" pid="3" name="_NewReviewCycle">
    <vt:lpwstr/>
  </property>
  <property fmtid="{D5CDD505-2E9C-101B-9397-08002B2CF9AE}" pid="4" name="_EmailSubject">
    <vt:lpwstr>PRH:n maksuasetus</vt:lpwstr>
  </property>
  <property fmtid="{D5CDD505-2E9C-101B-9397-08002B2CF9AE}" pid="5" name="_AuthorEmail">
    <vt:lpwstr>Nadine.Hellberg-Lindqvist@tem.fi</vt:lpwstr>
  </property>
  <property fmtid="{D5CDD505-2E9C-101B-9397-08002B2CF9AE}" pid="6" name="_AuthorEmailDisplayName">
    <vt:lpwstr>Hellberg-Lindqvist Nadine TEM</vt:lpwstr>
  </property>
</Properties>
</file>